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Манилы" sheetId="6" r:id="rId1"/>
    <sheet name="Соболево" sheetId="7" r:id="rId2"/>
    <sheet name="Тиличики" sheetId="18" r:id="rId3"/>
    <sheet name="Корф" sheetId="19" r:id="rId4"/>
    <sheet name="Каменское" sheetId="8" r:id="rId5"/>
    <sheet name="Палана" sheetId="9" r:id="rId6"/>
    <sheet name="Тигиль" sheetId="22" r:id="rId7"/>
    <sheet name="Оссора" sheetId="21" r:id="rId8"/>
    <sheet name="Анавгай" sheetId="24" r:id="rId9"/>
    <sheet name="Эссо" sheetId="23" r:id="rId10"/>
    <sheet name="Атласово" sheetId="15" r:id="rId11"/>
    <sheet name="Лазо" sheetId="16" r:id="rId12"/>
    <sheet name="Козыревск" sheetId="20" r:id="rId13"/>
    <sheet name="Никольское" sheetId="4" r:id="rId14"/>
    <sheet name="Долиновка" sheetId="5" r:id="rId15"/>
    <sheet name="Ключи" sheetId="13" r:id="rId16"/>
    <sheet name="У-Камчатск" sheetId="11" r:id="rId17"/>
    <sheet name="Слаутное" sheetId="25" r:id="rId18"/>
  </sheets>
  <calcPr calcId="145621"/>
</workbook>
</file>

<file path=xl/calcChain.xml><?xml version="1.0" encoding="utf-8"?>
<calcChain xmlns="http://schemas.openxmlformats.org/spreadsheetml/2006/main">
  <c r="D23" i="11" l="1"/>
  <c r="D49" i="22"/>
  <c r="D12" i="18"/>
  <c r="D52" i="7"/>
  <c r="D32" i="7"/>
  <c r="D58" i="20" l="1"/>
  <c r="D56" i="20"/>
  <c r="D27" i="15"/>
  <c r="D213" i="11" l="1"/>
  <c r="D215" i="11"/>
  <c r="D222" i="11"/>
  <c r="D193" i="11"/>
  <c r="D152" i="11"/>
  <c r="D132" i="11"/>
  <c r="D128" i="11"/>
  <c r="D114" i="11"/>
  <c r="D56" i="11"/>
  <c r="D94" i="11"/>
  <c r="D88" i="11"/>
  <c r="D185" i="11"/>
  <c r="D189" i="11"/>
  <c r="D217" i="11"/>
  <c r="D225" i="11"/>
  <c r="D82" i="11"/>
  <c r="D74" i="11"/>
  <c r="D52" i="11"/>
  <c r="D36" i="11"/>
  <c r="D148" i="11"/>
  <c r="D102" i="11"/>
  <c r="D64" i="11"/>
  <c r="D44" i="11"/>
  <c r="D31" i="11"/>
  <c r="D16" i="11"/>
  <c r="D181" i="11"/>
  <c r="D177" i="11"/>
  <c r="D172" i="11"/>
  <c r="D144" i="11"/>
  <c r="D124" i="11"/>
  <c r="D112" i="11"/>
  <c r="D96" i="11"/>
  <c r="D70" i="11"/>
  <c r="D48" i="11"/>
  <c r="D19" i="11"/>
  <c r="D14" i="11"/>
  <c r="D12" i="11"/>
  <c r="D134" i="13" l="1"/>
  <c r="D129" i="13"/>
  <c r="D124" i="13"/>
  <c r="D119" i="13"/>
  <c r="D116" i="13"/>
  <c r="D111" i="13"/>
  <c r="D109" i="13"/>
  <c r="D106" i="13"/>
  <c r="D102" i="13"/>
  <c r="D104" i="13"/>
  <c r="D90" i="13"/>
  <c r="D86" i="13"/>
  <c r="D82" i="13"/>
  <c r="D76" i="13"/>
  <c r="D72" i="13"/>
  <c r="D62" i="13"/>
  <c r="D56" i="13"/>
  <c r="D50" i="13"/>
  <c r="D42" i="13"/>
  <c r="D34" i="13"/>
  <c r="D27" i="13"/>
  <c r="D22" i="13"/>
  <c r="D18" i="13"/>
  <c r="D12" i="13"/>
  <c r="D20" i="5"/>
  <c r="D14" i="5"/>
  <c r="D12" i="5"/>
  <c r="D18" i="4"/>
  <c r="D12" i="4"/>
  <c r="D53" i="20"/>
  <c r="D50" i="20"/>
  <c r="D42" i="20"/>
  <c r="D34" i="20"/>
  <c r="D27" i="20"/>
  <c r="D22" i="20"/>
  <c r="D12" i="20"/>
  <c r="D31" i="15"/>
  <c r="D20" i="15"/>
  <c r="D17" i="15"/>
  <c r="D12" i="15"/>
  <c r="D432" i="23"/>
  <c r="D412" i="23"/>
  <c r="D392" i="23"/>
  <c r="D352" i="23"/>
  <c r="D332" i="23"/>
  <c r="D272" i="23"/>
  <c r="D212" i="23"/>
  <c r="D192" i="23"/>
  <c r="D172" i="23"/>
  <c r="D132" i="23"/>
  <c r="D52" i="23"/>
  <c r="D372" i="23"/>
  <c r="D312" i="23"/>
  <c r="D232" i="23"/>
  <c r="D112" i="23"/>
  <c r="D92" i="23"/>
  <c r="D72" i="23"/>
  <c r="D131" i="21"/>
  <c r="D129" i="21"/>
  <c r="D115" i="21"/>
  <c r="D113" i="21"/>
  <c r="D107" i="21"/>
  <c r="D92" i="21"/>
  <c r="D66" i="21"/>
  <c r="D64" i="21"/>
  <c r="D48" i="21"/>
  <c r="D21" i="21"/>
  <c r="D125" i="21"/>
  <c r="D109" i="21"/>
  <c r="D103" i="21"/>
  <c r="D97" i="21"/>
  <c r="D80" i="21"/>
  <c r="D74" i="21"/>
  <c r="D61" i="21"/>
  <c r="D53" i="21"/>
  <c r="D40" i="21"/>
  <c r="D28" i="21"/>
  <c r="D12" i="21"/>
  <c r="D83" i="22"/>
  <c r="D81" i="22"/>
  <c r="D73" i="22"/>
  <c r="D69" i="22"/>
  <c r="D65" i="22"/>
  <c r="D63" i="22"/>
  <c r="D61" i="22"/>
  <c r="D55" i="22"/>
  <c r="D36" i="22"/>
  <c r="D21" i="22"/>
  <c r="D41" i="22"/>
  <c r="D28" i="22"/>
  <c r="D12" i="22"/>
  <c r="D21" i="16"/>
  <c r="D15" i="16"/>
  <c r="D12" i="16"/>
  <c r="D160" i="9"/>
  <c r="D155" i="9"/>
  <c r="D153" i="9"/>
  <c r="D151" i="9"/>
  <c r="D133" i="9"/>
  <c r="D129" i="9"/>
  <c r="D112" i="9"/>
  <c r="D110" i="9"/>
  <c r="D83" i="9"/>
  <c r="D79" i="9"/>
  <c r="D71" i="9"/>
  <c r="D63" i="9"/>
  <c r="D49" i="9"/>
  <c r="D44" i="9"/>
  <c r="D164" i="9"/>
  <c r="D139" i="9"/>
  <c r="D135" i="9"/>
  <c r="D115" i="9"/>
  <c r="D107" i="9"/>
  <c r="D101" i="9"/>
  <c r="D89" i="9"/>
  <c r="D51" i="9"/>
  <c r="D24" i="9"/>
  <c r="D12" i="9"/>
  <c r="D37" i="8"/>
  <c r="D35" i="8"/>
  <c r="D33" i="8"/>
  <c r="D28" i="8"/>
  <c r="D24" i="8"/>
  <c r="D20" i="8"/>
  <c r="D17" i="8"/>
  <c r="D12" i="8"/>
  <c r="D32" i="19"/>
  <c r="D28" i="19"/>
  <c r="D25" i="19"/>
  <c r="D22" i="19"/>
  <c r="D14" i="19"/>
  <c r="D12" i="19"/>
  <c r="D149" i="18"/>
  <c r="D121" i="18"/>
  <c r="D97" i="18"/>
  <c r="D93" i="18"/>
  <c r="D89" i="18"/>
  <c r="D85" i="18"/>
  <c r="D79" i="18"/>
  <c r="D71" i="18"/>
  <c r="D65" i="18"/>
  <c r="D57" i="18"/>
  <c r="D43" i="18"/>
  <c r="D35" i="18"/>
  <c r="D28" i="18"/>
  <c r="D157" i="18"/>
  <c r="D139" i="18"/>
  <c r="D129" i="18"/>
  <c r="D109" i="18"/>
  <c r="D101" i="18"/>
  <c r="D18" i="18"/>
  <c r="D49" i="18"/>
  <c r="D352" i="7"/>
  <c r="D332" i="7"/>
  <c r="D312" i="7"/>
  <c r="D92" i="7"/>
  <c r="D372" i="7"/>
  <c r="D292" i="7"/>
  <c r="D232" i="7"/>
  <c r="D212" i="7"/>
  <c r="D172" i="7"/>
  <c r="D152" i="7"/>
  <c r="D112" i="7"/>
  <c r="D72" i="7"/>
  <c r="D272" i="7"/>
  <c r="D252" i="7"/>
  <c r="D192" i="7"/>
  <c r="D132" i="7"/>
  <c r="D12" i="7"/>
  <c r="D35" i="6"/>
  <c r="D33" i="6"/>
  <c r="D26" i="6"/>
  <c r="D24" i="6"/>
  <c r="D20" i="6"/>
  <c r="D17" i="6"/>
  <c r="D12" i="6"/>
  <c r="Y84" i="22" l="1"/>
  <c r="X84" i="22"/>
  <c r="W84" i="22"/>
  <c r="V84" i="22"/>
  <c r="Y83" i="22"/>
  <c r="AC83" i="22" s="1"/>
  <c r="AG83" i="22" s="1"/>
  <c r="X83" i="22"/>
  <c r="AB83" i="22" s="1"/>
  <c r="AF83" i="22" s="1"/>
  <c r="W83" i="22"/>
  <c r="AA83" i="22" s="1"/>
  <c r="AE83" i="22" s="1"/>
  <c r="V83" i="22"/>
  <c r="Z83" i="22" s="1"/>
  <c r="Y82" i="22"/>
  <c r="X82" i="22"/>
  <c r="W82" i="22"/>
  <c r="V82" i="22"/>
  <c r="Y81" i="22"/>
  <c r="AC81" i="22" s="1"/>
  <c r="AG81" i="22" s="1"/>
  <c r="X81" i="22"/>
  <c r="AB81" i="22" s="1"/>
  <c r="AF81" i="22" s="1"/>
  <c r="W81" i="22"/>
  <c r="AA81" i="22" s="1"/>
  <c r="AE81" i="22" s="1"/>
  <c r="V81" i="22"/>
  <c r="Z81" i="22" s="1"/>
  <c r="Y80" i="22"/>
  <c r="X80" i="22"/>
  <c r="W80" i="22"/>
  <c r="V80" i="22"/>
  <c r="Y79" i="22"/>
  <c r="X79" i="22"/>
  <c r="W79" i="22"/>
  <c r="V79" i="22"/>
  <c r="Y78" i="22"/>
  <c r="X78" i="22"/>
  <c r="W78" i="22"/>
  <c r="V78" i="22"/>
  <c r="Y77" i="22"/>
  <c r="X77" i="22"/>
  <c r="W77" i="22"/>
  <c r="V77" i="22"/>
  <c r="Y76" i="22"/>
  <c r="X76" i="22"/>
  <c r="W76" i="22"/>
  <c r="V76" i="22"/>
  <c r="Y75" i="22"/>
  <c r="X75" i="22"/>
  <c r="W75" i="22"/>
  <c r="V75" i="22"/>
  <c r="Y74" i="22"/>
  <c r="X74" i="22"/>
  <c r="W74" i="22"/>
  <c r="V74" i="22"/>
  <c r="Y73" i="22"/>
  <c r="AC73" i="22" s="1"/>
  <c r="AG73" i="22" s="1"/>
  <c r="X73" i="22"/>
  <c r="AB73" i="22" s="1"/>
  <c r="AF73" i="22" s="1"/>
  <c r="W73" i="22"/>
  <c r="AA73" i="22" s="1"/>
  <c r="AE73" i="22" s="1"/>
  <c r="V73" i="22"/>
  <c r="Z73" i="22" s="1"/>
  <c r="Y72" i="22"/>
  <c r="X72" i="22"/>
  <c r="W72" i="22"/>
  <c r="V72" i="22"/>
  <c r="Y71" i="22"/>
  <c r="X71" i="22"/>
  <c r="W71" i="22"/>
  <c r="V71" i="22"/>
  <c r="Y70" i="22"/>
  <c r="X70" i="22"/>
  <c r="W70" i="22"/>
  <c r="V70" i="22"/>
  <c r="Y69" i="22"/>
  <c r="AC69" i="22" s="1"/>
  <c r="AG69" i="22" s="1"/>
  <c r="X69" i="22"/>
  <c r="AB69" i="22" s="1"/>
  <c r="AF69" i="22" s="1"/>
  <c r="W69" i="22"/>
  <c r="AA69" i="22" s="1"/>
  <c r="AE69" i="22" s="1"/>
  <c r="V69" i="22"/>
  <c r="Z69" i="22" s="1"/>
  <c r="Y68" i="22"/>
  <c r="X68" i="22"/>
  <c r="W68" i="22"/>
  <c r="V68" i="22"/>
  <c r="Y67" i="22"/>
  <c r="X67" i="22"/>
  <c r="W67" i="22"/>
  <c r="V67" i="22"/>
  <c r="Y66" i="22"/>
  <c r="X66" i="22"/>
  <c r="W66" i="22"/>
  <c r="V66" i="22"/>
  <c r="Y65" i="22"/>
  <c r="AC65" i="22" s="1"/>
  <c r="AG65" i="22" s="1"/>
  <c r="X65" i="22"/>
  <c r="AB65" i="22" s="1"/>
  <c r="AF65" i="22" s="1"/>
  <c r="W65" i="22"/>
  <c r="AA65" i="22" s="1"/>
  <c r="AE65" i="22" s="1"/>
  <c r="V65" i="22"/>
  <c r="Z65" i="22" s="1"/>
  <c r="Y64" i="22"/>
  <c r="X64" i="22"/>
  <c r="W64" i="22"/>
  <c r="V64" i="22"/>
  <c r="Y63" i="22"/>
  <c r="AC63" i="22" s="1"/>
  <c r="AG63" i="22" s="1"/>
  <c r="X63" i="22"/>
  <c r="AB63" i="22" s="1"/>
  <c r="AF63" i="22" s="1"/>
  <c r="W63" i="22"/>
  <c r="AA63" i="22" s="1"/>
  <c r="AE63" i="22" s="1"/>
  <c r="V63" i="22"/>
  <c r="Z63" i="22" s="1"/>
  <c r="Y62" i="22"/>
  <c r="X62" i="22"/>
  <c r="W62" i="22"/>
  <c r="V62" i="22"/>
  <c r="Y61" i="22"/>
  <c r="AC61" i="22" s="1"/>
  <c r="AG61" i="22" s="1"/>
  <c r="X61" i="22"/>
  <c r="AB61" i="22" s="1"/>
  <c r="AF61" i="22" s="1"/>
  <c r="W61" i="22"/>
  <c r="AA61" i="22" s="1"/>
  <c r="AE61" i="22" s="1"/>
  <c r="V61" i="22"/>
  <c r="Z61" i="22" s="1"/>
  <c r="Y60" i="22"/>
  <c r="X60" i="22"/>
  <c r="W60" i="22"/>
  <c r="V60" i="22"/>
  <c r="Y59" i="22"/>
  <c r="X59" i="22"/>
  <c r="W59" i="22"/>
  <c r="V59" i="22"/>
  <c r="Y58" i="22"/>
  <c r="X58" i="22"/>
  <c r="W58" i="22"/>
  <c r="V58" i="22"/>
  <c r="Y57" i="22"/>
  <c r="X57" i="22"/>
  <c r="W57" i="22"/>
  <c r="V57" i="22"/>
  <c r="Y56" i="22"/>
  <c r="X56" i="22"/>
  <c r="W56" i="22"/>
  <c r="V56" i="22"/>
  <c r="Y55" i="22"/>
  <c r="AC55" i="22" s="1"/>
  <c r="AG55" i="22" s="1"/>
  <c r="X55" i="22"/>
  <c r="AB55" i="22" s="1"/>
  <c r="AF55" i="22" s="1"/>
  <c r="W55" i="22"/>
  <c r="AA55" i="22" s="1"/>
  <c r="AE55" i="22" s="1"/>
  <c r="V55" i="22"/>
  <c r="Z55" i="22" s="1"/>
  <c r="Y54" i="22"/>
  <c r="X54" i="22"/>
  <c r="W54" i="22"/>
  <c r="V54" i="22"/>
  <c r="Y53" i="22"/>
  <c r="X53" i="22"/>
  <c r="W53" i="22"/>
  <c r="V53" i="22"/>
  <c r="Y52" i="22"/>
  <c r="X52" i="22"/>
  <c r="W52" i="22"/>
  <c r="V52" i="22"/>
  <c r="Y51" i="22"/>
  <c r="X51" i="22"/>
  <c r="W51" i="22"/>
  <c r="V51" i="22"/>
  <c r="Y50" i="22"/>
  <c r="X50" i="22"/>
  <c r="W50" i="22"/>
  <c r="V50" i="22"/>
  <c r="Y49" i="22"/>
  <c r="AC49" i="22" s="1"/>
  <c r="AG49" i="22" s="1"/>
  <c r="X49" i="22"/>
  <c r="AB49" i="22" s="1"/>
  <c r="AF49" i="22" s="1"/>
  <c r="W49" i="22"/>
  <c r="AA49" i="22" s="1"/>
  <c r="AE49" i="22" s="1"/>
  <c r="V49" i="22"/>
  <c r="Z49" i="22" s="1"/>
  <c r="Y48" i="22"/>
  <c r="X48" i="22"/>
  <c r="W48" i="22"/>
  <c r="V48" i="22"/>
  <c r="Y47" i="22"/>
  <c r="X47" i="22"/>
  <c r="W47" i="22"/>
  <c r="V47" i="22"/>
  <c r="Y46" i="22"/>
  <c r="AC46" i="22" s="1"/>
  <c r="AG46" i="22" s="1"/>
  <c r="X46" i="22"/>
  <c r="AB46" i="22" s="1"/>
  <c r="AF46" i="22" s="1"/>
  <c r="W46" i="22"/>
  <c r="AA46" i="22" s="1"/>
  <c r="AE46" i="22" s="1"/>
  <c r="V46" i="22"/>
  <c r="Z46" i="22" s="1"/>
  <c r="Y45" i="22"/>
  <c r="X45" i="22"/>
  <c r="W45" i="22"/>
  <c r="V45" i="22"/>
  <c r="Y44" i="22"/>
  <c r="X44" i="22"/>
  <c r="W44" i="22"/>
  <c r="V44" i="22"/>
  <c r="Y43" i="22"/>
  <c r="X43" i="22"/>
  <c r="W43" i="22"/>
  <c r="V43" i="22"/>
  <c r="Y42" i="22"/>
  <c r="X42" i="22"/>
  <c r="W42" i="22"/>
  <c r="V42" i="22"/>
  <c r="Y41" i="22"/>
  <c r="AC41" i="22" s="1"/>
  <c r="AG41" i="22" s="1"/>
  <c r="X41" i="22"/>
  <c r="AB41" i="22" s="1"/>
  <c r="AF41" i="22" s="1"/>
  <c r="W41" i="22"/>
  <c r="AA41" i="22" s="1"/>
  <c r="AE41" i="22" s="1"/>
  <c r="V41" i="22"/>
  <c r="Z41" i="22" s="1"/>
  <c r="Y40" i="22"/>
  <c r="X40" i="22"/>
  <c r="W40" i="22"/>
  <c r="V40" i="22"/>
  <c r="Y39" i="22"/>
  <c r="X39" i="22"/>
  <c r="W39" i="22"/>
  <c r="V39" i="22"/>
  <c r="Y38" i="22"/>
  <c r="X38" i="22"/>
  <c r="W38" i="22"/>
  <c r="V38" i="22"/>
  <c r="Y37" i="22"/>
  <c r="X37" i="22"/>
  <c r="W37" i="22"/>
  <c r="V37" i="22"/>
  <c r="Y36" i="22"/>
  <c r="AC36" i="22" s="1"/>
  <c r="AG36" i="22" s="1"/>
  <c r="X36" i="22"/>
  <c r="AB36" i="22" s="1"/>
  <c r="AF36" i="22" s="1"/>
  <c r="W36" i="22"/>
  <c r="AA36" i="22" s="1"/>
  <c r="AE36" i="22" s="1"/>
  <c r="V36" i="22"/>
  <c r="Z36" i="22" s="1"/>
  <c r="Y35" i="22"/>
  <c r="X35" i="22"/>
  <c r="W35" i="22"/>
  <c r="V35" i="22"/>
  <c r="Y34" i="22"/>
  <c r="X34" i="22"/>
  <c r="W34" i="22"/>
  <c r="V34" i="22"/>
  <c r="Y33" i="22"/>
  <c r="X33" i="22"/>
  <c r="W33" i="22"/>
  <c r="V33" i="22"/>
  <c r="Y32" i="22"/>
  <c r="X32" i="22"/>
  <c r="W32" i="22"/>
  <c r="V32" i="22"/>
  <c r="Y31" i="22"/>
  <c r="X31" i="22"/>
  <c r="W31" i="22"/>
  <c r="V31" i="22"/>
  <c r="Y30" i="22"/>
  <c r="X30" i="22"/>
  <c r="W30" i="22"/>
  <c r="V30" i="22"/>
  <c r="Y29" i="22"/>
  <c r="X29" i="22"/>
  <c r="W29" i="22"/>
  <c r="V29" i="22"/>
  <c r="Y28" i="22"/>
  <c r="AC28" i="22" s="1"/>
  <c r="AG28" i="22" s="1"/>
  <c r="X28" i="22"/>
  <c r="AB28" i="22" s="1"/>
  <c r="AF28" i="22" s="1"/>
  <c r="W28" i="22"/>
  <c r="AA28" i="22" s="1"/>
  <c r="AE28" i="22" s="1"/>
  <c r="V28" i="22"/>
  <c r="Z28" i="22" s="1"/>
  <c r="Y27" i="22"/>
  <c r="X27" i="22"/>
  <c r="W27" i="22"/>
  <c r="V27" i="22"/>
  <c r="Y26" i="22"/>
  <c r="X26" i="22"/>
  <c r="W26" i="22"/>
  <c r="V26" i="22"/>
  <c r="Y25" i="22"/>
  <c r="X25" i="22"/>
  <c r="W25" i="22"/>
  <c r="V25" i="22"/>
  <c r="Y24" i="22"/>
  <c r="X24" i="22"/>
  <c r="W24" i="22"/>
  <c r="V24" i="22"/>
  <c r="Y23" i="22"/>
  <c r="X23" i="22"/>
  <c r="W23" i="22"/>
  <c r="V23" i="22"/>
  <c r="Y22" i="22"/>
  <c r="X22" i="22"/>
  <c r="W22" i="22"/>
  <c r="V22" i="22"/>
  <c r="Y21" i="22"/>
  <c r="AC21" i="22" s="1"/>
  <c r="AG21" i="22" s="1"/>
  <c r="X21" i="22"/>
  <c r="AB21" i="22" s="1"/>
  <c r="AF21" i="22" s="1"/>
  <c r="W21" i="22"/>
  <c r="AA21" i="22" s="1"/>
  <c r="AE21" i="22" s="1"/>
  <c r="V21" i="22"/>
  <c r="Z21" i="22" s="1"/>
  <c r="Y20" i="22"/>
  <c r="X20" i="22"/>
  <c r="W20" i="22"/>
  <c r="V20" i="22"/>
  <c r="Y18" i="22"/>
  <c r="X18" i="22"/>
  <c r="W18" i="22"/>
  <c r="V18" i="22"/>
  <c r="Y17" i="22"/>
  <c r="X17" i="22"/>
  <c r="W17" i="22"/>
  <c r="V17" i="22"/>
  <c r="Y16" i="22"/>
  <c r="X16" i="22"/>
  <c r="W16" i="22"/>
  <c r="V16" i="22"/>
  <c r="Y15" i="22"/>
  <c r="X15" i="22"/>
  <c r="W15" i="22"/>
  <c r="V15" i="22"/>
  <c r="Y14" i="22"/>
  <c r="X14" i="22"/>
  <c r="W14" i="22"/>
  <c r="V14" i="22"/>
  <c r="Y13" i="22"/>
  <c r="X13" i="22"/>
  <c r="W13" i="22"/>
  <c r="V13" i="22"/>
  <c r="Y12" i="22"/>
  <c r="X12" i="22"/>
  <c r="AB12" i="22" s="1"/>
  <c r="AF12" i="22" s="1"/>
  <c r="AF85" i="22" s="1"/>
  <c r="W12" i="22"/>
  <c r="AA12" i="22" s="1"/>
  <c r="AE12" i="22" s="1"/>
  <c r="V12" i="22"/>
  <c r="Z12" i="22" s="1"/>
  <c r="AC12" i="22" l="1"/>
  <c r="AG12" i="22" s="1"/>
  <c r="AG85" i="22" s="1"/>
  <c r="AD12" i="22"/>
  <c r="AH12" i="22"/>
  <c r="AI12" i="22" s="1"/>
  <c r="AH21" i="22"/>
  <c r="AI21" i="22" s="1"/>
  <c r="AD21" i="22"/>
  <c r="AH28" i="22"/>
  <c r="AI28" i="22" s="1"/>
  <c r="AD28" i="22"/>
  <c r="AH36" i="22"/>
  <c r="AI36" i="22" s="1"/>
  <c r="AD36" i="22"/>
  <c r="AH41" i="22"/>
  <c r="AI41" i="22" s="1"/>
  <c r="AD41" i="22"/>
  <c r="AH46" i="22"/>
  <c r="AI46" i="22" s="1"/>
  <c r="AD46" i="22"/>
  <c r="AH49" i="22"/>
  <c r="AI49" i="22" s="1"/>
  <c r="AD49" i="22"/>
  <c r="AH55" i="22"/>
  <c r="AI55" i="22" s="1"/>
  <c r="AD55" i="22"/>
  <c r="AH61" i="22"/>
  <c r="AI61" i="22" s="1"/>
  <c r="AD61" i="22"/>
  <c r="AH63" i="22"/>
  <c r="AI63" i="22" s="1"/>
  <c r="AD63" i="22"/>
  <c r="AH65" i="22"/>
  <c r="AI65" i="22" s="1"/>
  <c r="AD65" i="22"/>
  <c r="AH69" i="22"/>
  <c r="AI69" i="22" s="1"/>
  <c r="AD69" i="22"/>
  <c r="AH73" i="22"/>
  <c r="AI73" i="22" s="1"/>
  <c r="AD73" i="22"/>
  <c r="AH81" i="22"/>
  <c r="AI81" i="22" s="1"/>
  <c r="AD81" i="22"/>
  <c r="AH83" i="22"/>
  <c r="AI83" i="22" s="1"/>
  <c r="AD83" i="22"/>
  <c r="W19" i="15" l="1"/>
  <c r="V19" i="15"/>
  <c r="Y39" i="15"/>
  <c r="X39" i="15"/>
  <c r="W39" i="15"/>
  <c r="V39" i="15"/>
  <c r="Y38" i="15"/>
  <c r="X38" i="15"/>
  <c r="W38" i="15"/>
  <c r="V38" i="15"/>
  <c r="Y37" i="15"/>
  <c r="AC37" i="15" s="1"/>
  <c r="AG37" i="15" s="1"/>
  <c r="X37" i="15"/>
  <c r="AB37" i="15" s="1"/>
  <c r="AF37" i="15" s="1"/>
  <c r="W37" i="15"/>
  <c r="AA37" i="15" s="1"/>
  <c r="AE37" i="15" s="1"/>
  <c r="V37" i="15"/>
  <c r="Z37" i="15" s="1"/>
  <c r="AD37" i="15" s="1"/>
  <c r="Y34" i="15"/>
  <c r="X34" i="15"/>
  <c r="W34" i="15"/>
  <c r="V34" i="15"/>
  <c r="Y33" i="15"/>
  <c r="X33" i="15"/>
  <c r="W33" i="15"/>
  <c r="V33" i="15"/>
  <c r="Y32" i="15"/>
  <c r="X32" i="15"/>
  <c r="W32" i="15"/>
  <c r="V32" i="15"/>
  <c r="Y31" i="15"/>
  <c r="AC31" i="15" s="1"/>
  <c r="AG31" i="15" s="1"/>
  <c r="X31" i="15"/>
  <c r="AB31" i="15" s="1"/>
  <c r="AF31" i="15" s="1"/>
  <c r="W31" i="15"/>
  <c r="AA31" i="15" s="1"/>
  <c r="AE31" i="15" s="1"/>
  <c r="V31" i="15"/>
  <c r="Z31" i="15" s="1"/>
  <c r="Y19" i="15"/>
  <c r="X19" i="15"/>
  <c r="Y30" i="15"/>
  <c r="X30" i="15"/>
  <c r="W30" i="15"/>
  <c r="V30" i="15"/>
  <c r="Y29" i="15"/>
  <c r="X29" i="15"/>
  <c r="W29" i="15"/>
  <c r="V29" i="15"/>
  <c r="Y28" i="15"/>
  <c r="X28" i="15"/>
  <c r="W28" i="15"/>
  <c r="V28" i="15"/>
  <c r="Y27" i="15"/>
  <c r="AC27" i="15" s="1"/>
  <c r="AG27" i="15" s="1"/>
  <c r="X27" i="15"/>
  <c r="AB27" i="15" s="1"/>
  <c r="AF27" i="15" s="1"/>
  <c r="W27" i="15"/>
  <c r="AA27" i="15" s="1"/>
  <c r="AE27" i="15" s="1"/>
  <c r="V27" i="15"/>
  <c r="Z27" i="15" s="1"/>
  <c r="Y26" i="15"/>
  <c r="X26" i="15"/>
  <c r="W26" i="15"/>
  <c r="V26" i="15"/>
  <c r="Y25" i="15"/>
  <c r="X25" i="15"/>
  <c r="W25" i="15"/>
  <c r="V25" i="15"/>
  <c r="Y24" i="15"/>
  <c r="X24" i="15"/>
  <c r="W24" i="15"/>
  <c r="V24" i="15"/>
  <c r="Y23" i="15"/>
  <c r="AC23" i="15" s="1"/>
  <c r="AG23" i="15" s="1"/>
  <c r="X23" i="15"/>
  <c r="AB23" i="15" s="1"/>
  <c r="AF23" i="15" s="1"/>
  <c r="W23" i="15"/>
  <c r="AA23" i="15" s="1"/>
  <c r="AE23" i="15" s="1"/>
  <c r="V23" i="15"/>
  <c r="Z23" i="15" s="1"/>
  <c r="Y22" i="15"/>
  <c r="X22" i="15"/>
  <c r="W22" i="15"/>
  <c r="V22" i="15"/>
  <c r="Y21" i="15"/>
  <c r="X21" i="15"/>
  <c r="W21" i="15"/>
  <c r="V21" i="15"/>
  <c r="Y20" i="15"/>
  <c r="AC20" i="15" s="1"/>
  <c r="AG20" i="15" s="1"/>
  <c r="X20" i="15"/>
  <c r="AB20" i="15" s="1"/>
  <c r="AF20" i="15" s="1"/>
  <c r="W20" i="15"/>
  <c r="AA20" i="15" s="1"/>
  <c r="AE20" i="15" s="1"/>
  <c r="V20" i="15"/>
  <c r="Z20" i="15" s="1"/>
  <c r="Y18" i="15"/>
  <c r="X18" i="15"/>
  <c r="W18" i="15"/>
  <c r="V18" i="15"/>
  <c r="Y17" i="15"/>
  <c r="AC17" i="15" s="1"/>
  <c r="AG17" i="15" s="1"/>
  <c r="X17" i="15"/>
  <c r="W17" i="15"/>
  <c r="AA17" i="15" s="1"/>
  <c r="AE17" i="15" s="1"/>
  <c r="V17" i="15"/>
  <c r="Z17" i="15" s="1"/>
  <c r="Y16" i="15"/>
  <c r="X16" i="15"/>
  <c r="W16" i="15"/>
  <c r="V16" i="15"/>
  <c r="Y15" i="15"/>
  <c r="X15" i="15"/>
  <c r="W15" i="15"/>
  <c r="V15" i="15"/>
  <c r="Y14" i="15"/>
  <c r="X14" i="15"/>
  <c r="W14" i="15"/>
  <c r="V14" i="15"/>
  <c r="Y13" i="15"/>
  <c r="X13" i="15"/>
  <c r="W13" i="15"/>
  <c r="V13" i="15"/>
  <c r="Y12" i="15"/>
  <c r="X12" i="15"/>
  <c r="W12" i="15"/>
  <c r="AA12" i="15" s="1"/>
  <c r="AE12" i="15" s="1"/>
  <c r="V12" i="15"/>
  <c r="Z12" i="15" s="1"/>
  <c r="AH37" i="15" l="1"/>
  <c r="AI37" i="15" s="1"/>
  <c r="AH31" i="15"/>
  <c r="AI31" i="15" s="1"/>
  <c r="AD31" i="15"/>
  <c r="AB17" i="15"/>
  <c r="AF17" i="15" s="1"/>
  <c r="AC12" i="15"/>
  <c r="AG12" i="15" s="1"/>
  <c r="AG35" i="15" s="1"/>
  <c r="AB12" i="15"/>
  <c r="AF12" i="15" s="1"/>
  <c r="AF35" i="15" s="1"/>
  <c r="AD12" i="15"/>
  <c r="AH17" i="15"/>
  <c r="AI17" i="15" s="1"/>
  <c r="AD17" i="15"/>
  <c r="AH20" i="15"/>
  <c r="AI20" i="15" s="1"/>
  <c r="AD20" i="15"/>
  <c r="AH23" i="15"/>
  <c r="AI23" i="15" s="1"/>
  <c r="AD23" i="15"/>
  <c r="AH27" i="15"/>
  <c r="AI27" i="15" s="1"/>
  <c r="AD27" i="15"/>
  <c r="AH12" i="15" l="1"/>
  <c r="AI12" i="15" s="1"/>
</calcChain>
</file>

<file path=xl/sharedStrings.xml><?xml version="1.0" encoding="utf-8"?>
<sst xmlns="http://schemas.openxmlformats.org/spreadsheetml/2006/main" count="779" uniqueCount="282">
  <si>
    <t>№ п/п</t>
  </si>
  <si>
    <t>В летнее время</t>
  </si>
  <si>
    <t>В зимнее время</t>
  </si>
  <si>
    <t>А</t>
  </si>
  <si>
    <t>В</t>
  </si>
  <si>
    <t>С</t>
  </si>
  <si>
    <t>Замеры нагрузки по фидерам, I(A)</t>
  </si>
  <si>
    <r>
      <t>Расчёт усреднённой нагрузки по трём фазам,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</si>
  <si>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Расчёт усреднённой нагрузки по ТП,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</si>
  <si>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r>
      <t>Максимальная нагрузка за год, I</t>
    </r>
    <r>
      <rPr>
        <b/>
        <vertAlign val="subscript"/>
        <sz val="12"/>
        <color theme="1"/>
        <rFont val="Times New Roman"/>
        <family val="1"/>
        <charset val="204"/>
      </rPr>
      <t>ср</t>
    </r>
    <r>
      <rPr>
        <b/>
        <sz val="12"/>
        <color theme="1"/>
        <rFont val="Times New Roman"/>
        <family val="1"/>
        <charset val="204"/>
      </rPr>
      <t>(A)</t>
    </r>
  </si>
  <si>
    <t>Замер напряжения, U(В)</t>
  </si>
  <si>
    <t>диспетчерский номер и наименование ТП</t>
  </si>
  <si>
    <t>диспетчерское наименование фидера</t>
  </si>
  <si>
    <t>мощность установленных трансформаторов, кВА</t>
  </si>
  <si>
    <t>ТМ-630</t>
  </si>
  <si>
    <t>Ячейки с формулами</t>
  </si>
  <si>
    <t>ТП-3</t>
  </si>
  <si>
    <t>ТМ-160</t>
  </si>
  <si>
    <t>ТП-4</t>
  </si>
  <si>
    <t>ТМ-250</t>
  </si>
  <si>
    <t>ТП-5</t>
  </si>
  <si>
    <t>ТМ-315</t>
  </si>
  <si>
    <t>ТП-6</t>
  </si>
  <si>
    <t>ТП-7</t>
  </si>
  <si>
    <t>ТП-8</t>
  </si>
  <si>
    <t>ТП-9</t>
  </si>
  <si>
    <t>ТП-12</t>
  </si>
  <si>
    <t>ТП-13</t>
  </si>
  <si>
    <t>ТП-14</t>
  </si>
  <si>
    <t>ТП-16</t>
  </si>
  <si>
    <t>ТП-17</t>
  </si>
  <si>
    <t>ТП-18</t>
  </si>
  <si>
    <t>ТП-19</t>
  </si>
  <si>
    <t>ТП-20</t>
  </si>
  <si>
    <t>ТП-40</t>
  </si>
  <si>
    <t>ТМ-400</t>
  </si>
  <si>
    <t>Расчёт усреднённой нагрузки по ТП, Рср(кВт)</t>
  </si>
  <si>
    <t>Максимальная нагрузка за год, Рср(кВт)</t>
  </si>
  <si>
    <t>ДЭС-17</t>
  </si>
  <si>
    <t>ТП-2</t>
  </si>
  <si>
    <t>ДЭС-17 отходящие 0,4 кВ</t>
  </si>
  <si>
    <t>ТП-1</t>
  </si>
  <si>
    <t>ДЭС-19</t>
  </si>
  <si>
    <t>ТП-10</t>
  </si>
  <si>
    <t>Название энергоузла:Манилы ДЭС-4</t>
  </si>
  <si>
    <t>ТМ-100</t>
  </si>
  <si>
    <t xml:space="preserve">ТП-7 </t>
  </si>
  <si>
    <t>Название энергоузла: ДЭС-9</t>
  </si>
  <si>
    <t>КТПН-4</t>
  </si>
  <si>
    <t>КТПН-5</t>
  </si>
  <si>
    <t>КТПН-6</t>
  </si>
  <si>
    <t xml:space="preserve">КТПН-7 </t>
  </si>
  <si>
    <t>КТПН-5 А</t>
  </si>
  <si>
    <t>Название энергоузла: Палана ДЭС-10</t>
  </si>
  <si>
    <t>400.400</t>
  </si>
  <si>
    <t>КТПН 2</t>
  </si>
  <si>
    <t>КТПН-7</t>
  </si>
  <si>
    <t>КТПН-9</t>
  </si>
  <si>
    <t>ТП-11</t>
  </si>
  <si>
    <t>ТП-15</t>
  </si>
  <si>
    <t>ТП-21</t>
  </si>
  <si>
    <t>ТП-22</t>
  </si>
  <si>
    <t>ТП-23</t>
  </si>
  <si>
    <t>ТП-24</t>
  </si>
  <si>
    <t>ТП-26</t>
  </si>
  <si>
    <t>ТП-27</t>
  </si>
  <si>
    <t>ТМ-40</t>
  </si>
  <si>
    <t>ТП-28</t>
  </si>
  <si>
    <t>ТП-31</t>
  </si>
  <si>
    <t>ТП-32</t>
  </si>
  <si>
    <t>ТП-33</t>
  </si>
  <si>
    <t>ТП-48</t>
  </si>
  <si>
    <t>ТП-50</t>
  </si>
  <si>
    <t>ТП-55</t>
  </si>
  <si>
    <t>ТП-56</t>
  </si>
  <si>
    <t>ТП-57</t>
  </si>
  <si>
    <t>ТП-58</t>
  </si>
  <si>
    <t>ТП-59</t>
  </si>
  <si>
    <t>ТП-63</t>
  </si>
  <si>
    <t>ТП-64</t>
  </si>
  <si>
    <t>ТП-65</t>
  </si>
  <si>
    <t>ТП-66</t>
  </si>
  <si>
    <t>ТП-67</t>
  </si>
  <si>
    <t>ТП-68</t>
  </si>
  <si>
    <t>ТП-69</t>
  </si>
  <si>
    <t>ТМ-1000</t>
  </si>
  <si>
    <t>ТП-70</t>
  </si>
  <si>
    <t>ТП-71</t>
  </si>
  <si>
    <t>ТП-72</t>
  </si>
  <si>
    <t>ТП-2 А</t>
  </si>
  <si>
    <t>ТМ-300 в работе    ТМ-300 в резерве</t>
  </si>
  <si>
    <t>ТМ-630 ТМ-400</t>
  </si>
  <si>
    <t>ТМ-1000 ТМ-1000</t>
  </si>
  <si>
    <t>ТМ-320</t>
  </si>
  <si>
    <t>КТПН-8</t>
  </si>
  <si>
    <t>МТП-10</t>
  </si>
  <si>
    <t>ТМ-180</t>
  </si>
  <si>
    <t>КТПН-12</t>
  </si>
  <si>
    <t>КТПН-13</t>
  </si>
  <si>
    <t>КТПН-15</t>
  </si>
  <si>
    <t>МТП-16</t>
  </si>
  <si>
    <t>МТП-18</t>
  </si>
  <si>
    <t>КТПН-19</t>
  </si>
  <si>
    <t>ТП-25</t>
  </si>
  <si>
    <t>ТП-29</t>
  </si>
  <si>
    <t>МТП-32</t>
  </si>
  <si>
    <t>ТП-34</t>
  </si>
  <si>
    <t>ТП-37</t>
  </si>
  <si>
    <t>ТМ-63</t>
  </si>
  <si>
    <t>ТП-38</t>
  </si>
  <si>
    <t>2-Школа</t>
  </si>
  <si>
    <t>Название энергоузла: Ключи  ДЭС-22</t>
  </si>
  <si>
    <t>ТМ-100                        ТМ-400</t>
  </si>
  <si>
    <t>ТМ-250                    ТМ-320</t>
  </si>
  <si>
    <t>ТМ-400 ТМ-400</t>
  </si>
  <si>
    <t>ТМ-400                  ТМ-400</t>
  </si>
  <si>
    <t>ТМ-180                   ТМ-180</t>
  </si>
  <si>
    <t>ТМ-63                        ТМ-63</t>
  </si>
  <si>
    <t>ТМ-400                       ТМ-400</t>
  </si>
  <si>
    <t>1-Лесная</t>
  </si>
  <si>
    <t>2-Новая</t>
  </si>
  <si>
    <t>3-Зона</t>
  </si>
  <si>
    <t>4-Фортуна</t>
  </si>
  <si>
    <t>Название энергоузла: Атласово ДЭС-14</t>
  </si>
  <si>
    <t>1-ул. Освещение</t>
  </si>
  <si>
    <t>2-ДОП</t>
  </si>
  <si>
    <t>3- охрана Камчатских лесов</t>
  </si>
  <si>
    <t>1- КамМтЛес</t>
  </si>
  <si>
    <t>2-ДРСУ-4</t>
  </si>
  <si>
    <t>1-Свободная</t>
  </si>
  <si>
    <t>2-Ломоносова</t>
  </si>
  <si>
    <t>3-Толстого</t>
  </si>
  <si>
    <t>1-Ленинградская</t>
  </si>
  <si>
    <t>2-Октябрьская</t>
  </si>
  <si>
    <t>3-Рыбкооп</t>
  </si>
  <si>
    <t>4-ул. Освещение</t>
  </si>
  <si>
    <t>1-Московская</t>
  </si>
  <si>
    <t>2-Юбилейная</t>
  </si>
  <si>
    <t>3-Мирная</t>
  </si>
  <si>
    <t>4-Северный</t>
  </si>
  <si>
    <t>ЗРУ-6</t>
  </si>
  <si>
    <t>1-Стадион</t>
  </si>
  <si>
    <t>13-Лазо</t>
  </si>
  <si>
    <t>0,,3</t>
  </si>
  <si>
    <t>Название энергоузла: Лазо</t>
  </si>
  <si>
    <t xml:space="preserve">10/0,4 </t>
  </si>
  <si>
    <t>КТП-1</t>
  </si>
  <si>
    <t>Название энергоузла: Тиличики ДЭС-8</t>
  </si>
  <si>
    <t>ТМ-1000               ТМ-1000</t>
  </si>
  <si>
    <t>ТМ-630 ТМ-630</t>
  </si>
  <si>
    <t>КТП-24 База Аметистовой</t>
  </si>
  <si>
    <t>КТП-25 Склад химвеществ Аметистовое</t>
  </si>
  <si>
    <t>КТП-26 Склад ВВ Аметистовое</t>
  </si>
  <si>
    <t>КТПН-27 Объект береговой охраны</t>
  </si>
  <si>
    <t>Название энергоузла: Корф</t>
  </si>
  <si>
    <t>КТП-5</t>
  </si>
  <si>
    <t>КТП-9</t>
  </si>
  <si>
    <t>КТПН-11</t>
  </si>
  <si>
    <t>ТП-Аэропорт</t>
  </si>
  <si>
    <t>ТП-Детский сад</t>
  </si>
  <si>
    <t>ТП-1 Майское</t>
  </si>
  <si>
    <t>Название энергоузла: Козыревск  ДЭС-16</t>
  </si>
  <si>
    <t>Название энергоузла: Оссора ДЭС-12</t>
  </si>
  <si>
    <t>ТМ-560                  ТМ-630 резерв</t>
  </si>
  <si>
    <t>ТМ-250                     ТМ-250 резерв</t>
  </si>
  <si>
    <t>ТМ-250                  ТМ-160 резерв</t>
  </si>
  <si>
    <t>ТМ-400                   ТМ-250 резерв</t>
  </si>
  <si>
    <t>ТМ-160                   ТМ-160 резерв</t>
  </si>
  <si>
    <t>ТМ-320                  ТМ-320 резерв</t>
  </si>
  <si>
    <t>ТМ-400                  ТМ-400 резерв</t>
  </si>
  <si>
    <t>ТП-30</t>
  </si>
  <si>
    <t>ТМ-250                   ТМ-250 резерв</t>
  </si>
  <si>
    <t>Название энергоузла: Тигиль ДЭС-11</t>
  </si>
  <si>
    <t>Ф№ 1"Толстихина "</t>
  </si>
  <si>
    <t>Ф№ 2"ул.Соболева 1,3 пер.Строит.23,25, "</t>
  </si>
  <si>
    <t>Ф№3 "Д/Сад "</t>
  </si>
  <si>
    <t>Ф№4 "пер.Строительный 27,28,29"</t>
  </si>
  <si>
    <t>Ф№5 "пер.Строительный 26,24,30"</t>
  </si>
  <si>
    <t>Ф№7 "ул.Толстихина 25,23"</t>
  </si>
  <si>
    <t>Ф№1 "ул.Соболева,м-н Гранд"</t>
  </si>
  <si>
    <t>Ф№2 "ул.Соболева 13-27, ПНИ"</t>
  </si>
  <si>
    <t>Ф№3 "ул.Гагарина,ГМС"</t>
  </si>
  <si>
    <t>Ф№4 "Поликлиника"</t>
  </si>
  <si>
    <t>Ф№5 "Котельная №3"</t>
  </si>
  <si>
    <t>Ф№1 "ул.Федотова"</t>
  </si>
  <si>
    <t>Ф№2 ул.Тундровая,Зелёная"</t>
  </si>
  <si>
    <t>Ф№3 "Очистные"</t>
  </si>
  <si>
    <t>Ф№4 "Котельная 4-1"</t>
  </si>
  <si>
    <t>Ф№5 "Котельная 4-2"</t>
  </si>
  <si>
    <t>Ф№7 "Дачи"</t>
  </si>
  <si>
    <t>Ф№1 "ул.Партизанская 44,46ул.Ленинская"</t>
  </si>
  <si>
    <t>Ф№2"Библиотека"</t>
  </si>
  <si>
    <t>Ф№3 "ул.Партизанская 42"</t>
  </si>
  <si>
    <t>Ф№4 "Гараж адм.села"</t>
  </si>
  <si>
    <t xml:space="preserve">ТМ-250                     </t>
  </si>
  <si>
    <t>Ф№1 "РКЦ"</t>
  </si>
  <si>
    <t>Ф№2 "Котельная № 2"</t>
  </si>
  <si>
    <t>Ф№3 "Контора ЖКХ"</t>
  </si>
  <si>
    <t>Ф№4 "Сбербанк"</t>
  </si>
  <si>
    <t>Ф№5 "Админ.р-на,жил.фонд"</t>
  </si>
  <si>
    <t xml:space="preserve">ТМ-400               </t>
  </si>
  <si>
    <t>Ф№1 "УВД,ул.Рябикова"</t>
  </si>
  <si>
    <t>Ф№2 "Пожарная часть"</t>
  </si>
  <si>
    <t>Ф№3 "Котельная №1"</t>
  </si>
  <si>
    <t>Ф№1 "ул.Калининская"</t>
  </si>
  <si>
    <t>Ф№2 "пер.8 Марта"</t>
  </si>
  <si>
    <t>Ф№3 "ул.Нагорная"</t>
  </si>
  <si>
    <t>Ф№1 "ДРСУ"</t>
  </si>
  <si>
    <t>Ф№2 "ул.Калининская"</t>
  </si>
  <si>
    <t>Ф№3 "Угольный"</t>
  </si>
  <si>
    <t>Ф№4 "РСУ"</t>
  </si>
  <si>
    <t>Ф№5 "ГПХ"</t>
  </si>
  <si>
    <t>Ф№1 "Аэропорт"</t>
  </si>
  <si>
    <t>Ф№1 "ДПРМ"</t>
  </si>
  <si>
    <t>Ф№1 "Лесхоз"</t>
  </si>
  <si>
    <t>Ф№2 "АЗС"</t>
  </si>
  <si>
    <t>Ф№1 "Струя 1"</t>
  </si>
  <si>
    <t>Ф№2 "Струя 2"</t>
  </si>
  <si>
    <t>Ф№3 "Освещение"</t>
  </si>
  <si>
    <t>Ф№1 "ул.Геофизиков"</t>
  </si>
  <si>
    <t>Ф№2 "ул.Лесная 2,4"</t>
  </si>
  <si>
    <t>Ф№3 "ул.Лесная 1"</t>
  </si>
  <si>
    <t>Ф№4 "ЦРБ 1"</t>
  </si>
  <si>
    <t>Ф№5 "ЦРБ 2"</t>
  </si>
  <si>
    <t>Ф№6 "Горнолыжка"</t>
  </si>
  <si>
    <t>Ф№1 "Связь"</t>
  </si>
  <si>
    <t xml:space="preserve">ТМ-400                  </t>
  </si>
  <si>
    <t>Ф№1 "Школа"</t>
  </si>
  <si>
    <t>ТМ-630                  ТМ-630 резерв</t>
  </si>
  <si>
    <t>Резерв мощности по ТП (кВт)</t>
  </si>
  <si>
    <t>Общая мощность ТП, кВт</t>
  </si>
  <si>
    <t>Название энергоузла: Усть-Камчатский ЭУ</t>
  </si>
  <si>
    <t>ТМ-400
ТМ-630 резерв</t>
  </si>
  <si>
    <t>ТМ-400 
ТМ-400 резерв</t>
  </si>
  <si>
    <t>ТМ-400
ТМ-400 резерв</t>
  </si>
  <si>
    <t>ТМ-630
ТМ-630 резерв</t>
  </si>
  <si>
    <t>откл</t>
  </si>
  <si>
    <t>отключена</t>
  </si>
  <si>
    <t>Название энергоузла: Соболевский ЭУ ГДЭС-7</t>
  </si>
  <si>
    <t>ТП - 2 А</t>
  </si>
  <si>
    <t>ТП-2Б</t>
  </si>
  <si>
    <t>ТП-2В</t>
  </si>
  <si>
    <t>ТП-11А</t>
  </si>
  <si>
    <t>ТП-12А</t>
  </si>
  <si>
    <t>ТП-37 Устьевое</t>
  </si>
  <si>
    <t>ТП-17 А</t>
  </si>
  <si>
    <t>ТП-38 Устьевое</t>
  </si>
  <si>
    <t>ТП-39 Устьевое</t>
  </si>
  <si>
    <t>ТМ-630, 160</t>
  </si>
  <si>
    <t>ТП-ТПХ</t>
  </si>
  <si>
    <t>ТП- Аэронавигация</t>
  </si>
  <si>
    <t>ТП-2 Седанка</t>
  </si>
  <si>
    <t>ТП-3 Седанка</t>
  </si>
  <si>
    <t xml:space="preserve">Название энергоузла     БСУ Средне-Камчатский  ЭР    с. Эссо   </t>
  </si>
  <si>
    <t>Название энергоузла: Анавгай 10/0,4</t>
  </si>
  <si>
    <t>ТМ-2/250</t>
  </si>
  <si>
    <t>ТП- 2 Майское 10/0,4 кВ</t>
  </si>
  <si>
    <t>ТП-10 Пост береговой охраны</t>
  </si>
  <si>
    <t>ТП-11 Школьный городок</t>
  </si>
  <si>
    <t>ТП-12 Аэропорт ТМГ</t>
  </si>
  <si>
    <t>250+250</t>
  </si>
  <si>
    <t>ТП-73</t>
  </si>
  <si>
    <t>ТП-74</t>
  </si>
  <si>
    <t>ТМ-250 ТМ-250</t>
  </si>
  <si>
    <t>ДЭС-1</t>
  </si>
  <si>
    <t>ТМ-250, 250</t>
  </si>
  <si>
    <t>ТМ-315, 315</t>
  </si>
  <si>
    <t>ТП-40 Устьевое</t>
  </si>
  <si>
    <t>ТП-41 Устьевое</t>
  </si>
  <si>
    <t>ТП-42 Устьевое</t>
  </si>
  <si>
    <t>ТП-42А Устьевое</t>
  </si>
  <si>
    <t>ТП-4А</t>
  </si>
  <si>
    <t>ТП-1/1</t>
  </si>
  <si>
    <t>КТП-Титан</t>
  </si>
  <si>
    <t xml:space="preserve">ТМ-160                </t>
  </si>
  <si>
    <t xml:space="preserve">ТМ-100                </t>
  </si>
  <si>
    <t>ТП не подключена</t>
  </si>
  <si>
    <t>ТМ-200</t>
  </si>
  <si>
    <t>ТП- Седанка</t>
  </si>
  <si>
    <t>ТП-1 "Горный ключ"</t>
  </si>
  <si>
    <t>131,82,</t>
  </si>
  <si>
    <t>ТМ-2500 ТМ-0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</si>
</sst>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[$-F400]h:mm:ss\ AM/PM"/>
    <numFmt numFmtId="166" formatCode="0.000"/>
    <numFmt numFmtId="167" formatCode="0.0000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4F4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7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165" fontId="1" fillId="0" borderId="17" xfId="0" applyNumberFormat="1" applyFont="1" applyBorder="1" applyAlignment="1" applyProtection="1">
      <alignment horizontal="center" vertical="center" wrapText="1"/>
      <protection locked="0"/>
    </xf>
    <xf numFmtId="165" fontId="1" fillId="7" borderId="17" xfId="0" applyNumberFormat="1" applyFont="1" applyFill="1" applyBorder="1" applyAlignment="1">
      <alignment horizontal="center" vertical="center" wrapText="1"/>
    </xf>
    <xf numFmtId="165" fontId="1" fillId="7" borderId="25" xfId="0" applyNumberFormat="1" applyFont="1" applyFill="1" applyBorder="1" applyAlignment="1">
      <alignment horizontal="center" vertical="center" wrapText="1"/>
    </xf>
    <xf numFmtId="165" fontId="1" fillId="7" borderId="24" xfId="0" applyNumberFormat="1" applyFont="1" applyFill="1" applyBorder="1" applyAlignment="1">
      <alignment horizontal="center" vertical="center" wrapText="1"/>
    </xf>
    <xf numFmtId="165" fontId="1" fillId="7" borderId="0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9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2" fontId="9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Protection="1">
      <protection locked="0"/>
    </xf>
    <xf numFmtId="2" fontId="9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2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2" xfId="0" applyFont="1" applyFill="1" applyBorder="1" applyProtection="1">
      <protection locked="0"/>
    </xf>
    <xf numFmtId="2" fontId="9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5" borderId="16" xfId="0" applyFont="1" applyFill="1" applyBorder="1" applyAlignment="1" applyProtection="1">
      <alignment horizontal="center" vertical="center"/>
      <protection locked="0"/>
    </xf>
    <xf numFmtId="2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2" fontId="1" fillId="7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/>
      <protection locked="0"/>
    </xf>
    <xf numFmtId="2" fontId="1" fillId="7" borderId="27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165" fontId="1" fillId="0" borderId="22" xfId="0" applyNumberFormat="1" applyFont="1" applyBorder="1" applyAlignment="1" applyProtection="1">
      <alignment horizontal="center" vertical="center" wrapText="1"/>
      <protection locked="0"/>
    </xf>
    <xf numFmtId="165" fontId="1" fillId="7" borderId="22" xfId="0" applyNumberFormat="1" applyFont="1" applyFill="1" applyBorder="1" applyAlignment="1">
      <alignment horizontal="center" vertical="center" wrapText="1"/>
    </xf>
    <xf numFmtId="165" fontId="1" fillId="7" borderId="23" xfId="0" applyNumberFormat="1" applyFont="1" applyFill="1" applyBorder="1" applyAlignment="1">
      <alignment horizontal="center" vertical="center" wrapText="1"/>
    </xf>
    <xf numFmtId="165" fontId="1" fillId="7" borderId="3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6" borderId="29" xfId="0" applyFont="1" applyFill="1" applyBorder="1" applyAlignment="1" applyProtection="1">
      <alignment horizontal="center" vertical="center"/>
      <protection locked="0"/>
    </xf>
    <xf numFmtId="2" fontId="1" fillId="7" borderId="29" xfId="0" applyNumberFormat="1" applyFont="1" applyFill="1" applyBorder="1" applyAlignment="1" applyProtection="1">
      <alignment horizontal="center" vertical="center" wrapText="1"/>
      <protection hidden="1"/>
    </xf>
    <xf numFmtId="2" fontId="1" fillId="7" borderId="29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1" fontId="1" fillId="0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33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2" fontId="9" fillId="7" borderId="6" xfId="0" applyNumberFormat="1" applyFont="1" applyFill="1" applyBorder="1" applyAlignment="1" applyProtection="1">
      <alignment horizontal="center" vertical="center"/>
      <protection hidden="1"/>
    </xf>
    <xf numFmtId="2" fontId="9" fillId="7" borderId="8" xfId="0" applyNumberFormat="1" applyFont="1" applyFill="1" applyBorder="1" applyAlignment="1" applyProtection="1">
      <alignment horizontal="center" vertical="center"/>
      <protection hidden="1"/>
    </xf>
    <xf numFmtId="2" fontId="9" fillId="7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 wrapText="1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7" borderId="22" xfId="0" applyFont="1" applyFill="1" applyBorder="1" applyAlignment="1" applyProtection="1">
      <alignment horizontal="center" vertical="center" wrapText="1"/>
      <protection hidden="1"/>
    </xf>
    <xf numFmtId="0" fontId="1" fillId="7" borderId="23" xfId="0" applyFont="1" applyFill="1" applyBorder="1" applyAlignment="1" applyProtection="1">
      <alignment horizontal="center" vertical="center" wrapText="1"/>
      <protection hidden="1"/>
    </xf>
    <xf numFmtId="0" fontId="1" fillId="7" borderId="24" xfId="0" applyFont="1" applyFill="1" applyBorder="1" applyAlignment="1" applyProtection="1">
      <alignment horizontal="center" vertical="center" wrapText="1"/>
      <protection hidden="1"/>
    </xf>
    <xf numFmtId="2" fontId="9" fillId="7" borderId="44" xfId="0" applyNumberFormat="1" applyFont="1" applyFill="1" applyBorder="1" applyAlignment="1" applyProtection="1">
      <alignment horizontal="center" vertical="center"/>
      <protection hidden="1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40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3" fillId="0" borderId="5" xfId="5" applyFont="1" applyBorder="1" applyAlignment="1" applyProtection="1">
      <alignment horizontal="center" vertical="center"/>
      <protection locked="0"/>
    </xf>
    <xf numFmtId="0" fontId="3" fillId="0" borderId="1" xfId="5" applyFont="1" applyBorder="1" applyAlignment="1" applyProtection="1">
      <alignment horizontal="center" vertical="center"/>
      <protection locked="0"/>
    </xf>
    <xf numFmtId="0" fontId="3" fillId="0" borderId="2" xfId="5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7" borderId="22" xfId="0" applyFont="1" applyFill="1" applyBorder="1" applyAlignment="1">
      <alignment horizontal="center" vertical="center" wrapText="1"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2" fontId="5" fillId="7" borderId="6" xfId="0" applyNumberFormat="1" applyFont="1" applyFill="1" applyBorder="1" applyAlignment="1">
      <alignment horizontal="center" vertical="center"/>
    </xf>
    <xf numFmtId="2" fontId="5" fillId="7" borderId="8" xfId="0" applyNumberFormat="1" applyFont="1" applyFill="1" applyBorder="1" applyAlignment="1">
      <alignment horizontal="center" vertical="center"/>
    </xf>
    <xf numFmtId="2" fontId="5" fillId="7" borderId="10" xfId="0" applyNumberFormat="1" applyFont="1" applyFill="1" applyBorder="1" applyAlignment="1">
      <alignment horizontal="center" vertical="center"/>
    </xf>
    <xf numFmtId="2" fontId="5" fillId="7" borderId="35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8" borderId="1" xfId="4" applyFont="1" applyFill="1" applyBorder="1" applyAlignment="1" applyProtection="1">
      <alignment horizontal="center" vertical="center" wrapText="1"/>
      <protection locked="0"/>
    </xf>
    <xf numFmtId="0" fontId="1" fillId="8" borderId="2" xfId="4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 applyProtection="1">
      <alignment horizontal="center" vertical="center" wrapText="1"/>
      <protection locked="0"/>
    </xf>
    <xf numFmtId="0" fontId="1" fillId="0" borderId="2" xfId="4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2" fontId="1" fillId="7" borderId="6" xfId="0" applyNumberFormat="1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2" fontId="1" fillId="7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66" fontId="1" fillId="0" borderId="37" xfId="0" applyNumberFormat="1" applyFont="1" applyBorder="1" applyAlignment="1" applyProtection="1">
      <alignment horizontal="center" vertical="center" wrapText="1"/>
      <protection locked="0"/>
    </xf>
    <xf numFmtId="166" fontId="1" fillId="0" borderId="33" xfId="0" applyNumberFormat="1" applyFont="1" applyBorder="1" applyAlignment="1" applyProtection="1">
      <alignment horizontal="center" vertical="center" wrapText="1"/>
      <protection locked="0"/>
    </xf>
    <xf numFmtId="166" fontId="1" fillId="0" borderId="42" xfId="0" applyNumberFormat="1" applyFont="1" applyBorder="1" applyAlignment="1" applyProtection="1">
      <alignment horizontal="center" vertical="center" wrapText="1"/>
      <protection locked="0"/>
    </xf>
    <xf numFmtId="1" fontId="1" fillId="0" borderId="37" xfId="0" applyNumberFormat="1" applyFont="1" applyBorder="1" applyAlignment="1" applyProtection="1">
      <alignment horizontal="center" vertical="center" wrapText="1"/>
      <protection locked="0"/>
    </xf>
    <xf numFmtId="1" fontId="1" fillId="0" borderId="33" xfId="0" applyNumberFormat="1" applyFont="1" applyBorder="1" applyAlignment="1" applyProtection="1">
      <alignment horizontal="center" vertical="center" wrapText="1"/>
      <protection locked="0"/>
    </xf>
    <xf numFmtId="1" fontId="1" fillId="0" borderId="42" xfId="0" applyNumberFormat="1" applyFont="1" applyBorder="1" applyAlignment="1" applyProtection="1">
      <alignment horizontal="center" vertical="center" wrapText="1"/>
      <protection locked="0"/>
    </xf>
    <xf numFmtId="166" fontId="1" fillId="0" borderId="37" xfId="0" applyNumberFormat="1" applyFont="1" applyBorder="1" applyAlignment="1" applyProtection="1">
      <alignment horizontal="center" vertical="center"/>
      <protection locked="0"/>
    </xf>
    <xf numFmtId="166" fontId="1" fillId="0" borderId="33" xfId="0" applyNumberFormat="1" applyFont="1" applyBorder="1" applyAlignment="1" applyProtection="1">
      <alignment horizontal="center" vertical="center"/>
      <protection locked="0"/>
    </xf>
    <xf numFmtId="166" fontId="1" fillId="0" borderId="42" xfId="0" applyNumberFormat="1" applyFont="1" applyBorder="1" applyAlignment="1" applyProtection="1">
      <alignment horizontal="center" vertical="center"/>
      <protection locked="0"/>
    </xf>
    <xf numFmtId="2" fontId="9" fillId="7" borderId="6" xfId="0" applyNumberFormat="1" applyFont="1" applyFill="1" applyBorder="1" applyAlignment="1">
      <alignment horizontal="center" vertical="center"/>
    </xf>
    <xf numFmtId="2" fontId="9" fillId="7" borderId="8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/>
    </xf>
    <xf numFmtId="2" fontId="9" fillId="7" borderId="40" xfId="0" applyNumberFormat="1" applyFont="1" applyFill="1" applyBorder="1" applyAlignment="1">
      <alignment horizontal="center" vertical="center"/>
    </xf>
    <xf numFmtId="2" fontId="9" fillId="7" borderId="35" xfId="0" applyNumberFormat="1" applyFont="1" applyFill="1" applyBorder="1" applyAlignment="1">
      <alignment horizontal="center" vertical="center"/>
    </xf>
    <xf numFmtId="167" fontId="1" fillId="0" borderId="37" xfId="0" applyNumberFormat="1" applyFont="1" applyBorder="1" applyAlignment="1" applyProtection="1">
      <alignment horizontal="center" vertical="center" wrapText="1"/>
      <protection locked="0"/>
    </xf>
    <xf numFmtId="167" fontId="1" fillId="0" borderId="33" xfId="0" applyNumberFormat="1" applyFont="1" applyBorder="1" applyAlignment="1" applyProtection="1">
      <alignment horizontal="center" vertical="center" wrapText="1"/>
      <protection locked="0"/>
    </xf>
    <xf numFmtId="167" fontId="1" fillId="0" borderId="42" xfId="0" applyNumberFormat="1" applyFont="1" applyBorder="1" applyAlignment="1" applyProtection="1">
      <alignment horizontal="center" vertical="center" wrapText="1"/>
      <protection locked="0"/>
    </xf>
    <xf numFmtId="2" fontId="9" fillId="7" borderId="4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7" borderId="37" xfId="0" applyNumberFormat="1" applyFont="1" applyFill="1" applyBorder="1" applyAlignment="1" applyProtection="1">
      <alignment horizontal="center" vertical="center"/>
      <protection hidden="1"/>
    </xf>
    <xf numFmtId="2" fontId="1" fillId="7" borderId="33" xfId="0" applyNumberFormat="1" applyFont="1" applyFill="1" applyBorder="1" applyAlignment="1" applyProtection="1">
      <alignment horizontal="center" vertical="center"/>
      <protection hidden="1"/>
    </xf>
    <xf numFmtId="2" fontId="1" fillId="7" borderId="38" xfId="0" applyNumberFormat="1" applyFont="1" applyFill="1" applyBorder="1" applyAlignment="1">
      <alignment horizontal="center" vertical="center"/>
    </xf>
    <xf numFmtId="2" fontId="1" fillId="7" borderId="40" xfId="0" applyNumberFormat="1" applyFont="1" applyFill="1" applyBorder="1" applyAlignment="1">
      <alignment horizontal="center" vertical="center"/>
    </xf>
    <xf numFmtId="2" fontId="1" fillId="7" borderId="42" xfId="0" applyNumberFormat="1" applyFont="1" applyFill="1" applyBorder="1" applyAlignment="1" applyProtection="1">
      <alignment horizontal="center" vertical="center"/>
      <protection hidden="1"/>
    </xf>
    <xf numFmtId="2" fontId="1" fillId="7" borderId="43" xfId="0" applyNumberFormat="1" applyFont="1" applyFill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8" borderId="37" xfId="0" applyFont="1" applyFill="1" applyBorder="1" applyAlignment="1" applyProtection="1">
      <alignment horizontal="center" vertical="center" wrapText="1"/>
      <protection locked="0"/>
    </xf>
    <xf numFmtId="0" fontId="1" fillId="8" borderId="33" xfId="0" applyFont="1" applyFill="1" applyBorder="1" applyAlignment="1" applyProtection="1">
      <alignment horizontal="center" vertical="center" wrapText="1"/>
      <protection locked="0"/>
    </xf>
    <xf numFmtId="2" fontId="1" fillId="7" borderId="37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33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6" xfId="0" applyNumberFormat="1" applyFont="1" applyFill="1" applyBorder="1" applyAlignment="1" applyProtection="1">
      <alignment horizontal="center" vertical="center"/>
      <protection hidden="1"/>
    </xf>
    <xf numFmtId="2" fontId="1" fillId="7" borderId="1" xfId="0" applyNumberFormat="1" applyFont="1" applyFill="1" applyBorder="1" applyAlignment="1" applyProtection="1">
      <alignment horizontal="center" vertical="center"/>
      <protection hidden="1"/>
    </xf>
    <xf numFmtId="2" fontId="1" fillId="7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8" borderId="42" xfId="0" applyFont="1" applyFill="1" applyBorder="1" applyAlignment="1" applyProtection="1">
      <alignment horizontal="center" vertical="center" wrapText="1"/>
      <protection locked="0"/>
    </xf>
    <xf numFmtId="2" fontId="1" fillId="7" borderId="42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5" xfId="0" applyNumberFormat="1" applyFont="1" applyFill="1" applyBorder="1" applyAlignment="1" applyProtection="1">
      <alignment horizontal="center" vertical="center"/>
      <protection hidden="1"/>
    </xf>
    <xf numFmtId="2" fontId="1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1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6" xfId="0" applyNumberFormat="1" applyFont="1" applyFill="1" applyBorder="1" applyAlignment="1" applyProtection="1">
      <alignment horizontal="center" vertical="center"/>
      <protection hidden="1"/>
    </xf>
    <xf numFmtId="2" fontId="9" fillId="7" borderId="1" xfId="0" applyNumberFormat="1" applyFont="1" applyFill="1" applyBorder="1" applyAlignment="1" applyProtection="1">
      <alignment horizontal="center" vertical="center"/>
      <protection hidden="1"/>
    </xf>
    <xf numFmtId="2" fontId="9" fillId="7" borderId="2" xfId="0" applyNumberFormat="1" applyFont="1" applyFill="1" applyBorder="1" applyAlignment="1" applyProtection="1">
      <alignment horizontal="center" vertical="center"/>
      <protection hidden="1"/>
    </xf>
    <xf numFmtId="2" fontId="9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 shrinkToFi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7" borderId="2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2" fontId="1" fillId="7" borderId="44" xfId="0" applyNumberFormat="1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5" fillId="7" borderId="38" xfId="0" applyNumberFormat="1" applyFont="1" applyFill="1" applyBorder="1" applyAlignment="1" applyProtection="1">
      <alignment horizontal="center" vertical="center"/>
      <protection hidden="1"/>
    </xf>
    <xf numFmtId="2" fontId="5" fillId="7" borderId="40" xfId="0" applyNumberFormat="1" applyFont="1" applyFill="1" applyBorder="1" applyAlignment="1" applyProtection="1">
      <alignment horizontal="center" vertical="center"/>
      <protection hidden="1"/>
    </xf>
    <xf numFmtId="2" fontId="5" fillId="7" borderId="43" xfId="0" applyNumberFormat="1" applyFont="1" applyFill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>
      <alignment horizontal="center" vertical="center" wrapText="1"/>
    </xf>
    <xf numFmtId="2" fontId="9" fillId="7" borderId="5" xfId="0" applyNumberFormat="1" applyFont="1" applyFill="1" applyBorder="1" applyAlignment="1" applyProtection="1">
      <alignment horizontal="center" vertical="center" wrapText="1" shrinkToFit="1"/>
      <protection hidden="1"/>
    </xf>
    <xf numFmtId="2" fontId="9" fillId="7" borderId="38" xfId="0" applyNumberFormat="1" applyFont="1" applyFill="1" applyBorder="1" applyAlignment="1">
      <alignment horizontal="center" vertical="center"/>
    </xf>
    <xf numFmtId="2" fontId="9" fillId="7" borderId="43" xfId="0" applyNumberFormat="1" applyFont="1" applyFill="1" applyBorder="1" applyAlignment="1">
      <alignment horizontal="center" vertical="center"/>
    </xf>
    <xf numFmtId="1" fontId="1" fillId="0" borderId="29" xfId="0" applyNumberFormat="1" applyFont="1" applyBorder="1" applyAlignment="1" applyProtection="1">
      <alignment horizontal="center" vertical="center" wrapText="1"/>
      <protection locked="0"/>
    </xf>
    <xf numFmtId="167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Border="1" applyAlignment="1" applyProtection="1">
      <alignment horizontal="center" vertical="center" wrapText="1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66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/>
    </xf>
    <xf numFmtId="168" fontId="1" fillId="0" borderId="29" xfId="0" applyNumberFormat="1" applyFont="1" applyBorder="1" applyAlignment="1" applyProtection="1">
      <alignment horizontal="center" vertical="center" wrapText="1"/>
      <protection locked="0"/>
    </xf>
    <xf numFmtId="168" fontId="1" fillId="0" borderId="33" xfId="0" applyNumberFormat="1" applyFont="1" applyBorder="1" applyAlignment="1" applyProtection="1">
      <alignment horizontal="center" vertical="center" wrapText="1"/>
      <protection locked="0"/>
    </xf>
    <xf numFmtId="168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67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7" borderId="10" xfId="0" applyFont="1" applyFill="1" applyBorder="1" applyAlignment="1">
      <alignment horizontal="center" vertical="center"/>
    </xf>
    <xf numFmtId="0" fontId="3" fillId="0" borderId="29" xfId="5" applyFont="1" applyBorder="1" applyAlignment="1" applyProtection="1">
      <alignment horizontal="center" vertical="center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2" fontId="1" fillId="7" borderId="35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8" borderId="29" xfId="4" applyFont="1" applyFill="1" applyBorder="1" applyAlignment="1" applyProtection="1">
      <alignment horizontal="center" vertical="center" wrapText="1"/>
      <protection locked="0"/>
    </xf>
    <xf numFmtId="0" fontId="1" fillId="0" borderId="29" xfId="4" applyFont="1" applyBorder="1" applyAlignment="1" applyProtection="1">
      <alignment horizontal="center" vertical="center" wrapText="1"/>
      <protection locked="0"/>
    </xf>
    <xf numFmtId="0" fontId="1" fillId="7" borderId="3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3" fillId="7" borderId="27" xfId="0" applyNumberFormat="1" applyFont="1" applyFill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2"/>
  </cellStyles>
  <dxfs count="0"/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zoomScale="55" zoomScaleNormal="55" workbookViewId="0">
      <selection activeCell="F38" sqref="F38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" customWidth="1"/>
  </cols>
  <sheetData>
    <row r="1" spans="1:6" x14ac:dyDescent="0.25">
      <c r="A1" s="45"/>
      <c r="B1" s="45"/>
      <c r="C1" s="45"/>
      <c r="D1" s="45"/>
      <c r="E1" s="46"/>
      <c r="F1" s="46"/>
    </row>
    <row r="2" spans="1:6" x14ac:dyDescent="0.25">
      <c r="A2" s="45"/>
      <c r="B2" s="88" t="s">
        <v>44</v>
      </c>
      <c r="C2" s="88"/>
      <c r="D2" s="88"/>
      <c r="E2" s="46"/>
      <c r="F2" s="46"/>
    </row>
    <row r="3" spans="1:6" x14ac:dyDescent="0.25">
      <c r="A3" s="45"/>
      <c r="B3" s="88"/>
      <c r="C3" s="88"/>
      <c r="D3" s="88"/>
      <c r="E3" s="46"/>
      <c r="F3" s="46"/>
    </row>
    <row r="4" spans="1:6" ht="20.25" x14ac:dyDescent="0.25">
      <c r="A4" s="45"/>
      <c r="B4" s="47"/>
      <c r="C4" s="47"/>
      <c r="D4" s="47"/>
      <c r="E4" s="46"/>
      <c r="F4" s="46"/>
    </row>
    <row r="5" spans="1:6" ht="20.25" customHeight="1" x14ac:dyDescent="0.25">
      <c r="A5" s="45"/>
      <c r="B5" s="47"/>
      <c r="C5" s="47"/>
      <c r="D5" s="47"/>
      <c r="E5" s="46"/>
      <c r="F5" s="46"/>
    </row>
    <row r="6" spans="1:6" ht="30" customHeight="1" x14ac:dyDescent="0.25">
      <c r="A6" s="45"/>
      <c r="B6" s="47"/>
      <c r="C6" s="47"/>
      <c r="D6" s="47"/>
      <c r="E6" s="46"/>
      <c r="F6" s="46"/>
    </row>
    <row r="7" spans="1:6" ht="15.75" thickBot="1" x14ac:dyDescent="0.3">
      <c r="A7" s="45"/>
      <c r="B7" s="45"/>
      <c r="C7" s="45"/>
      <c r="D7" s="45"/>
      <c r="E7" s="46"/>
      <c r="F7" s="46"/>
    </row>
    <row r="8" spans="1:6" ht="31.5" customHeight="1" x14ac:dyDescent="0.25">
      <c r="A8" s="89" t="s">
        <v>0</v>
      </c>
      <c r="B8" s="92" t="s">
        <v>11</v>
      </c>
      <c r="C8" s="95" t="s">
        <v>13</v>
      </c>
      <c r="D8" s="95" t="s">
        <v>230</v>
      </c>
      <c r="E8" s="104" t="s">
        <v>229</v>
      </c>
      <c r="F8" s="46"/>
    </row>
    <row r="9" spans="1:6" ht="33" customHeight="1" x14ac:dyDescent="0.25">
      <c r="A9" s="90"/>
      <c r="B9" s="93"/>
      <c r="C9" s="96"/>
      <c r="D9" s="96"/>
      <c r="E9" s="105"/>
      <c r="F9" s="46"/>
    </row>
    <row r="10" spans="1:6" ht="16.5" customHeight="1" x14ac:dyDescent="0.25">
      <c r="A10" s="90"/>
      <c r="B10" s="93"/>
      <c r="C10" s="96"/>
      <c r="D10" s="96"/>
      <c r="E10" s="105"/>
      <c r="F10" s="46"/>
    </row>
    <row r="11" spans="1:6" ht="15.75" thickBot="1" x14ac:dyDescent="0.3">
      <c r="A11" s="91"/>
      <c r="B11" s="94"/>
      <c r="C11" s="97"/>
      <c r="D11" s="97"/>
      <c r="E11" s="106"/>
      <c r="F11" s="46"/>
    </row>
    <row r="12" spans="1:6" x14ac:dyDescent="0.25">
      <c r="A12" s="82">
        <v>1</v>
      </c>
      <c r="B12" s="85" t="s">
        <v>41</v>
      </c>
      <c r="C12" s="85">
        <v>400</v>
      </c>
      <c r="D12" s="101">
        <f>400*0.9</f>
        <v>360</v>
      </c>
      <c r="E12" s="98">
        <v>318.64999999999998</v>
      </c>
      <c r="F12" s="46"/>
    </row>
    <row r="13" spans="1:6" x14ac:dyDescent="0.25">
      <c r="A13" s="83"/>
      <c r="B13" s="86"/>
      <c r="C13" s="86"/>
      <c r="D13" s="102"/>
      <c r="E13" s="99"/>
      <c r="F13" s="46"/>
    </row>
    <row r="14" spans="1:6" x14ac:dyDescent="0.25">
      <c r="A14" s="83"/>
      <c r="B14" s="86"/>
      <c r="C14" s="86"/>
      <c r="D14" s="102"/>
      <c r="E14" s="99"/>
      <c r="F14" s="46"/>
    </row>
    <row r="15" spans="1:6" x14ac:dyDescent="0.25">
      <c r="A15" s="83"/>
      <c r="B15" s="86"/>
      <c r="C15" s="86"/>
      <c r="D15" s="102"/>
      <c r="E15" s="99"/>
      <c r="F15" s="46"/>
    </row>
    <row r="16" spans="1:6" ht="15.75" thickBot="1" x14ac:dyDescent="0.3">
      <c r="A16" s="84"/>
      <c r="B16" s="87"/>
      <c r="C16" s="87"/>
      <c r="D16" s="103"/>
      <c r="E16" s="100"/>
      <c r="F16" s="46"/>
    </row>
    <row r="17" spans="1:6" x14ac:dyDescent="0.25">
      <c r="A17" s="71">
        <v>3</v>
      </c>
      <c r="B17" s="74" t="s">
        <v>16</v>
      </c>
      <c r="C17" s="77">
        <v>250</v>
      </c>
      <c r="D17" s="77">
        <f>250*0.9</f>
        <v>225</v>
      </c>
      <c r="E17" s="98">
        <v>137.91999999999999</v>
      </c>
      <c r="F17" s="46"/>
    </row>
    <row r="18" spans="1:6" x14ac:dyDescent="0.25">
      <c r="A18" s="72"/>
      <c r="B18" s="75"/>
      <c r="C18" s="78"/>
      <c r="D18" s="78"/>
      <c r="E18" s="99"/>
      <c r="F18" s="46"/>
    </row>
    <row r="19" spans="1:6" ht="15.75" thickBot="1" x14ac:dyDescent="0.3">
      <c r="A19" s="73"/>
      <c r="B19" s="76"/>
      <c r="C19" s="79"/>
      <c r="D19" s="79"/>
      <c r="E19" s="100"/>
      <c r="F19" s="46"/>
    </row>
    <row r="20" spans="1:6" x14ac:dyDescent="0.25">
      <c r="A20" s="71">
        <v>4</v>
      </c>
      <c r="B20" s="74" t="s">
        <v>18</v>
      </c>
      <c r="C20" s="77">
        <v>250</v>
      </c>
      <c r="D20" s="77">
        <f>250*0.9</f>
        <v>225</v>
      </c>
      <c r="E20" s="98">
        <v>163.03</v>
      </c>
      <c r="F20" s="46"/>
    </row>
    <row r="21" spans="1:6" x14ac:dyDescent="0.25">
      <c r="A21" s="72"/>
      <c r="B21" s="75"/>
      <c r="C21" s="78"/>
      <c r="D21" s="78"/>
      <c r="E21" s="99"/>
      <c r="F21" s="46"/>
    </row>
    <row r="22" spans="1:6" x14ac:dyDescent="0.25">
      <c r="A22" s="72"/>
      <c r="B22" s="75"/>
      <c r="C22" s="78"/>
      <c r="D22" s="78"/>
      <c r="E22" s="99"/>
      <c r="F22" s="46"/>
    </row>
    <row r="23" spans="1:6" ht="15.75" thickBot="1" x14ac:dyDescent="0.3">
      <c r="A23" s="73"/>
      <c r="B23" s="76"/>
      <c r="C23" s="79"/>
      <c r="D23" s="79"/>
      <c r="E23" s="100"/>
      <c r="F23" s="46"/>
    </row>
    <row r="24" spans="1:6" x14ac:dyDescent="0.25">
      <c r="A24" s="71">
        <v>5</v>
      </c>
      <c r="B24" s="74" t="s">
        <v>20</v>
      </c>
      <c r="C24" s="77">
        <v>250</v>
      </c>
      <c r="D24" s="77">
        <f>250*0.9</f>
        <v>225</v>
      </c>
      <c r="E24" s="98">
        <v>194.63</v>
      </c>
      <c r="F24" s="46"/>
    </row>
    <row r="25" spans="1:6" ht="15.75" thickBot="1" x14ac:dyDescent="0.3">
      <c r="A25" s="73"/>
      <c r="B25" s="76"/>
      <c r="C25" s="79"/>
      <c r="D25" s="79"/>
      <c r="E25" s="100"/>
      <c r="F25" s="46"/>
    </row>
    <row r="26" spans="1:6" x14ac:dyDescent="0.25">
      <c r="A26" s="71">
        <v>6</v>
      </c>
      <c r="B26" s="74" t="s">
        <v>22</v>
      </c>
      <c r="C26" s="77">
        <v>315</v>
      </c>
      <c r="D26" s="77">
        <f>315*0.9</f>
        <v>283.5</v>
      </c>
      <c r="E26" s="98">
        <v>205.96</v>
      </c>
      <c r="F26" s="46"/>
    </row>
    <row r="27" spans="1:6" x14ac:dyDescent="0.25">
      <c r="A27" s="72"/>
      <c r="B27" s="75"/>
      <c r="C27" s="78"/>
      <c r="D27" s="78"/>
      <c r="E27" s="99"/>
      <c r="F27" s="46"/>
    </row>
    <row r="28" spans="1:6" x14ac:dyDescent="0.25">
      <c r="A28" s="72"/>
      <c r="B28" s="75"/>
      <c r="C28" s="78"/>
      <c r="D28" s="78"/>
      <c r="E28" s="99"/>
      <c r="F28" s="46"/>
    </row>
    <row r="29" spans="1:6" ht="15.75" thickBot="1" x14ac:dyDescent="0.3">
      <c r="A29" s="73"/>
      <c r="B29" s="76"/>
      <c r="C29" s="79"/>
      <c r="D29" s="79"/>
      <c r="E29" s="100"/>
      <c r="F29" s="46"/>
    </row>
    <row r="30" spans="1:6" x14ac:dyDescent="0.25">
      <c r="A30" s="71">
        <v>7</v>
      </c>
      <c r="B30" s="74" t="s">
        <v>46</v>
      </c>
      <c r="C30" s="77" t="s">
        <v>236</v>
      </c>
      <c r="D30" s="77" t="s">
        <v>236</v>
      </c>
      <c r="E30" s="98">
        <v>204.56</v>
      </c>
      <c r="F30" s="46"/>
    </row>
    <row r="31" spans="1:6" x14ac:dyDescent="0.25">
      <c r="A31" s="72"/>
      <c r="B31" s="75"/>
      <c r="C31" s="78"/>
      <c r="D31" s="78"/>
      <c r="E31" s="99"/>
      <c r="F31" s="46"/>
    </row>
    <row r="32" spans="1:6" ht="15.75" thickBot="1" x14ac:dyDescent="0.3">
      <c r="A32" s="73"/>
      <c r="B32" s="76"/>
      <c r="C32" s="79"/>
      <c r="D32" s="79"/>
      <c r="E32" s="100"/>
      <c r="F32" s="46"/>
    </row>
    <row r="33" spans="1:6" x14ac:dyDescent="0.25">
      <c r="A33" s="80">
        <v>8</v>
      </c>
      <c r="B33" s="81" t="s">
        <v>25</v>
      </c>
      <c r="C33" s="77">
        <v>160</v>
      </c>
      <c r="D33" s="77">
        <f>160*0.9</f>
        <v>144</v>
      </c>
      <c r="E33" s="107">
        <v>144</v>
      </c>
      <c r="F33" s="46"/>
    </row>
    <row r="34" spans="1:6" ht="15.75" thickBot="1" x14ac:dyDescent="0.3">
      <c r="A34" s="73"/>
      <c r="B34" s="76"/>
      <c r="C34" s="79"/>
      <c r="D34" s="79"/>
      <c r="E34" s="100"/>
      <c r="F34" s="46"/>
    </row>
    <row r="35" spans="1:6" x14ac:dyDescent="0.25">
      <c r="A35" s="71">
        <v>9</v>
      </c>
      <c r="B35" s="74" t="s">
        <v>43</v>
      </c>
      <c r="C35" s="77">
        <v>100</v>
      </c>
      <c r="D35" s="77">
        <f>100*0.9</f>
        <v>90</v>
      </c>
      <c r="E35" s="98">
        <v>52.66</v>
      </c>
      <c r="F35" s="46"/>
    </row>
    <row r="36" spans="1:6" x14ac:dyDescent="0.25">
      <c r="A36" s="72"/>
      <c r="B36" s="75"/>
      <c r="C36" s="78"/>
      <c r="D36" s="78"/>
      <c r="E36" s="99"/>
      <c r="F36" s="46"/>
    </row>
    <row r="37" spans="1:6" ht="15.75" thickBot="1" x14ac:dyDescent="0.3">
      <c r="A37" s="73"/>
      <c r="B37" s="76"/>
      <c r="C37" s="79"/>
      <c r="D37" s="79"/>
      <c r="E37" s="100"/>
      <c r="F37" s="46"/>
    </row>
    <row r="38" spans="1:6" x14ac:dyDescent="0.25">
      <c r="A38" s="46"/>
      <c r="B38" s="46"/>
      <c r="C38" s="46"/>
      <c r="D38" s="46"/>
      <c r="E38" s="46"/>
      <c r="F38" s="46"/>
    </row>
    <row r="39" spans="1:6" x14ac:dyDescent="0.25">
      <c r="A39" s="46"/>
      <c r="B39" s="46"/>
      <c r="C39" s="46"/>
      <c r="D39" s="46"/>
      <c r="E39" s="46"/>
      <c r="F39" s="46"/>
    </row>
    <row r="40" spans="1:6" x14ac:dyDescent="0.25">
      <c r="A40" s="46"/>
      <c r="B40" s="46"/>
      <c r="C40" s="46"/>
      <c r="D40" s="46"/>
      <c r="E40" s="46"/>
      <c r="F40" s="46"/>
    </row>
    <row r="41" spans="1:6" x14ac:dyDescent="0.25">
      <c r="A41" s="46"/>
      <c r="B41" s="46"/>
      <c r="C41" s="46"/>
      <c r="D41" s="46"/>
      <c r="E41" s="46"/>
      <c r="F41" s="46"/>
    </row>
  </sheetData>
  <sheetProtection formatCells="0" formatColumns="0" formatRows="0" insertRows="0"/>
  <mergeCells count="46">
    <mergeCell ref="E30:E32"/>
    <mergeCell ref="E33:E34"/>
    <mergeCell ref="E35:E37"/>
    <mergeCell ref="D8:D11"/>
    <mergeCell ref="D12:D16"/>
    <mergeCell ref="D17:D19"/>
    <mergeCell ref="D20:D23"/>
    <mergeCell ref="D24:D25"/>
    <mergeCell ref="D26:D29"/>
    <mergeCell ref="D30:D32"/>
    <mergeCell ref="D33:D34"/>
    <mergeCell ref="D35:D37"/>
    <mergeCell ref="E8:E11"/>
    <mergeCell ref="E12:E16"/>
    <mergeCell ref="E17:E19"/>
    <mergeCell ref="E20:E23"/>
    <mergeCell ref="E24:E25"/>
    <mergeCell ref="E26:E29"/>
    <mergeCell ref="A12:A16"/>
    <mergeCell ref="B12:B16"/>
    <mergeCell ref="C12:C16"/>
    <mergeCell ref="B2:D3"/>
    <mergeCell ref="A8:A11"/>
    <mergeCell ref="B8:B11"/>
    <mergeCell ref="C8:C11"/>
    <mergeCell ref="A20:A23"/>
    <mergeCell ref="B20:B23"/>
    <mergeCell ref="C20:C23"/>
    <mergeCell ref="A17:A19"/>
    <mergeCell ref="B17:B19"/>
    <mergeCell ref="C17:C19"/>
    <mergeCell ref="A26:A29"/>
    <mergeCell ref="B26:B29"/>
    <mergeCell ref="C26:C29"/>
    <mergeCell ref="A24:A25"/>
    <mergeCell ref="B24:B25"/>
    <mergeCell ref="C24:C25"/>
    <mergeCell ref="A35:A37"/>
    <mergeCell ref="B35:B37"/>
    <mergeCell ref="C35:C37"/>
    <mergeCell ref="C30:C32"/>
    <mergeCell ref="C33:C34"/>
    <mergeCell ref="A30:A32"/>
    <mergeCell ref="B30:B32"/>
    <mergeCell ref="A33:A34"/>
    <mergeCell ref="B33:B34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2"/>
  <sheetViews>
    <sheetView topLeftCell="A447" zoomScale="55" zoomScaleNormal="55" workbookViewId="0">
      <selection activeCell="E493" sqref="E49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6.285156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253</v>
      </c>
      <c r="C2" s="182"/>
      <c r="D2" s="183"/>
    </row>
    <row r="3" spans="1:5" ht="22.5" customHeight="1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8.5" customHeight="1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77" t="s">
        <v>0</v>
      </c>
      <c r="B8" s="176" t="s">
        <v>11</v>
      </c>
      <c r="C8" s="303" t="s">
        <v>13</v>
      </c>
      <c r="D8" s="150" t="s">
        <v>230</v>
      </c>
      <c r="E8" s="154" t="s">
        <v>229</v>
      </c>
    </row>
    <row r="9" spans="1:5" ht="33" customHeight="1" x14ac:dyDescent="0.25">
      <c r="A9" s="177"/>
      <c r="B9" s="176"/>
      <c r="C9" s="190"/>
      <c r="D9" s="151"/>
      <c r="E9" s="155"/>
    </row>
    <row r="10" spans="1:5" ht="16.5" customHeight="1" x14ac:dyDescent="0.25">
      <c r="A10" s="177"/>
      <c r="B10" s="176"/>
      <c r="C10" s="190"/>
      <c r="D10" s="151"/>
      <c r="E10" s="155"/>
    </row>
    <row r="11" spans="1:5" ht="15.75" thickBot="1" x14ac:dyDescent="0.3">
      <c r="A11" s="192"/>
      <c r="B11" s="303"/>
      <c r="C11" s="190"/>
      <c r="D11" s="152"/>
      <c r="E11" s="156"/>
    </row>
    <row r="12" spans="1:5" x14ac:dyDescent="0.25">
      <c r="A12" s="150">
        <v>1</v>
      </c>
      <c r="B12" s="150" t="s">
        <v>39</v>
      </c>
      <c r="C12" s="309" t="s">
        <v>45</v>
      </c>
      <c r="D12" s="317">
        <v>90</v>
      </c>
      <c r="E12" s="300">
        <v>46.84</v>
      </c>
    </row>
    <row r="13" spans="1:5" x14ac:dyDescent="0.25">
      <c r="A13" s="151"/>
      <c r="B13" s="304"/>
      <c r="C13" s="304"/>
      <c r="D13" s="318"/>
      <c r="E13" s="301"/>
    </row>
    <row r="14" spans="1:5" x14ac:dyDescent="0.25">
      <c r="A14" s="151"/>
      <c r="B14" s="304"/>
      <c r="C14" s="304"/>
      <c r="D14" s="318"/>
      <c r="E14" s="301"/>
    </row>
    <row r="15" spans="1:5" x14ac:dyDescent="0.25">
      <c r="A15" s="151"/>
      <c r="B15" s="304"/>
      <c r="C15" s="304"/>
      <c r="D15" s="318"/>
      <c r="E15" s="301"/>
    </row>
    <row r="16" spans="1:5" x14ac:dyDescent="0.25">
      <c r="A16" s="151"/>
      <c r="B16" s="304"/>
      <c r="C16" s="304"/>
      <c r="D16" s="318"/>
      <c r="E16" s="301"/>
    </row>
    <row r="17" spans="1:5" x14ac:dyDescent="0.25">
      <c r="A17" s="151"/>
      <c r="B17" s="304"/>
      <c r="C17" s="304"/>
      <c r="D17" s="318"/>
      <c r="E17" s="301"/>
    </row>
    <row r="18" spans="1:5" x14ac:dyDescent="0.25">
      <c r="A18" s="151"/>
      <c r="B18" s="304"/>
      <c r="C18" s="304"/>
      <c r="D18" s="318"/>
      <c r="E18" s="301"/>
    </row>
    <row r="19" spans="1:5" x14ac:dyDescent="0.25">
      <c r="A19" s="151"/>
      <c r="B19" s="304"/>
      <c r="C19" s="304"/>
      <c r="D19" s="318"/>
      <c r="E19" s="301"/>
    </row>
    <row r="20" spans="1:5" x14ac:dyDescent="0.25">
      <c r="A20" s="151"/>
      <c r="B20" s="304"/>
      <c r="C20" s="304"/>
      <c r="D20" s="318"/>
      <c r="E20" s="301"/>
    </row>
    <row r="21" spans="1:5" x14ac:dyDescent="0.25">
      <c r="A21" s="151"/>
      <c r="B21" s="304"/>
      <c r="C21" s="304"/>
      <c r="D21" s="318"/>
      <c r="E21" s="301"/>
    </row>
    <row r="22" spans="1:5" x14ac:dyDescent="0.25">
      <c r="A22" s="151"/>
      <c r="B22" s="304"/>
      <c r="C22" s="304"/>
      <c r="D22" s="318"/>
      <c r="E22" s="301"/>
    </row>
    <row r="23" spans="1:5" x14ac:dyDescent="0.25">
      <c r="A23" s="151"/>
      <c r="B23" s="304"/>
      <c r="C23" s="304"/>
      <c r="D23" s="318"/>
      <c r="E23" s="301"/>
    </row>
    <row r="24" spans="1:5" x14ac:dyDescent="0.25">
      <c r="A24" s="151"/>
      <c r="B24" s="304"/>
      <c r="C24" s="304"/>
      <c r="D24" s="318"/>
      <c r="E24" s="301"/>
    </row>
    <row r="25" spans="1:5" x14ac:dyDescent="0.25">
      <c r="A25" s="151"/>
      <c r="B25" s="304"/>
      <c r="C25" s="304"/>
      <c r="D25" s="318"/>
      <c r="E25" s="301"/>
    </row>
    <row r="26" spans="1:5" x14ac:dyDescent="0.25">
      <c r="A26" s="151"/>
      <c r="B26" s="304"/>
      <c r="C26" s="304"/>
      <c r="D26" s="318"/>
      <c r="E26" s="301"/>
    </row>
    <row r="27" spans="1:5" x14ac:dyDescent="0.25">
      <c r="A27" s="151"/>
      <c r="B27" s="304"/>
      <c r="C27" s="304"/>
      <c r="D27" s="318"/>
      <c r="E27" s="301"/>
    </row>
    <row r="28" spans="1:5" x14ac:dyDescent="0.25">
      <c r="A28" s="151"/>
      <c r="B28" s="304"/>
      <c r="C28" s="304"/>
      <c r="D28" s="318"/>
      <c r="E28" s="301"/>
    </row>
    <row r="29" spans="1:5" x14ac:dyDescent="0.25">
      <c r="A29" s="151"/>
      <c r="B29" s="304"/>
      <c r="C29" s="304"/>
      <c r="D29" s="318"/>
      <c r="E29" s="301"/>
    </row>
    <row r="30" spans="1:5" x14ac:dyDescent="0.25">
      <c r="A30" s="151"/>
      <c r="B30" s="304"/>
      <c r="C30" s="304"/>
      <c r="D30" s="318"/>
      <c r="E30" s="301"/>
    </row>
    <row r="31" spans="1:5" ht="15.75" thickBot="1" x14ac:dyDescent="0.3">
      <c r="A31" s="152"/>
      <c r="B31" s="305"/>
      <c r="C31" s="305"/>
      <c r="D31" s="319"/>
      <c r="E31" s="302"/>
    </row>
    <row r="32" spans="1:5" x14ac:dyDescent="0.25">
      <c r="A32" s="306">
        <v>2</v>
      </c>
      <c r="B32" s="150" t="s">
        <v>16</v>
      </c>
      <c r="C32" s="320" t="s">
        <v>45</v>
      </c>
      <c r="D32" s="139">
        <v>90</v>
      </c>
      <c r="E32" s="300">
        <v>25.81</v>
      </c>
    </row>
    <row r="33" spans="1:5" x14ac:dyDescent="0.25">
      <c r="A33" s="307"/>
      <c r="B33" s="304"/>
      <c r="C33" s="321"/>
      <c r="D33" s="140"/>
      <c r="E33" s="301"/>
    </row>
    <row r="34" spans="1:5" x14ac:dyDescent="0.25">
      <c r="A34" s="307"/>
      <c r="B34" s="304"/>
      <c r="C34" s="321"/>
      <c r="D34" s="140"/>
      <c r="E34" s="301"/>
    </row>
    <row r="35" spans="1:5" x14ac:dyDescent="0.25">
      <c r="A35" s="307"/>
      <c r="B35" s="304"/>
      <c r="C35" s="321"/>
      <c r="D35" s="140"/>
      <c r="E35" s="301"/>
    </row>
    <row r="36" spans="1:5" x14ac:dyDescent="0.25">
      <c r="A36" s="307"/>
      <c r="B36" s="304"/>
      <c r="C36" s="321"/>
      <c r="D36" s="140"/>
      <c r="E36" s="301"/>
    </row>
    <row r="37" spans="1:5" x14ac:dyDescent="0.25">
      <c r="A37" s="307"/>
      <c r="B37" s="304"/>
      <c r="C37" s="321"/>
      <c r="D37" s="140"/>
      <c r="E37" s="301"/>
    </row>
    <row r="38" spans="1:5" x14ac:dyDescent="0.25">
      <c r="A38" s="307"/>
      <c r="B38" s="304"/>
      <c r="C38" s="321"/>
      <c r="D38" s="140"/>
      <c r="E38" s="301"/>
    </row>
    <row r="39" spans="1:5" x14ac:dyDescent="0.25">
      <c r="A39" s="307"/>
      <c r="B39" s="304"/>
      <c r="C39" s="321"/>
      <c r="D39" s="140"/>
      <c r="E39" s="301"/>
    </row>
    <row r="40" spans="1:5" x14ac:dyDescent="0.25">
      <c r="A40" s="307"/>
      <c r="B40" s="304"/>
      <c r="C40" s="321"/>
      <c r="D40" s="140"/>
      <c r="E40" s="301"/>
    </row>
    <row r="41" spans="1:5" x14ac:dyDescent="0.25">
      <c r="A41" s="307"/>
      <c r="B41" s="304"/>
      <c r="C41" s="321"/>
      <c r="D41" s="140"/>
      <c r="E41" s="301"/>
    </row>
    <row r="42" spans="1:5" x14ac:dyDescent="0.25">
      <c r="A42" s="307"/>
      <c r="B42" s="304"/>
      <c r="C42" s="321"/>
      <c r="D42" s="140"/>
      <c r="E42" s="301"/>
    </row>
    <row r="43" spans="1:5" x14ac:dyDescent="0.25">
      <c r="A43" s="307"/>
      <c r="B43" s="304"/>
      <c r="C43" s="321"/>
      <c r="D43" s="140"/>
      <c r="E43" s="301"/>
    </row>
    <row r="44" spans="1:5" x14ac:dyDescent="0.25">
      <c r="A44" s="307"/>
      <c r="B44" s="304"/>
      <c r="C44" s="321"/>
      <c r="D44" s="140"/>
      <c r="E44" s="301"/>
    </row>
    <row r="45" spans="1:5" x14ac:dyDescent="0.25">
      <c r="A45" s="307"/>
      <c r="B45" s="304"/>
      <c r="C45" s="321"/>
      <c r="D45" s="140"/>
      <c r="E45" s="301"/>
    </row>
    <row r="46" spans="1:5" x14ac:dyDescent="0.25">
      <c r="A46" s="307"/>
      <c r="B46" s="304"/>
      <c r="C46" s="321"/>
      <c r="D46" s="140"/>
      <c r="E46" s="301"/>
    </row>
    <row r="47" spans="1:5" x14ac:dyDescent="0.25">
      <c r="A47" s="307"/>
      <c r="B47" s="304"/>
      <c r="C47" s="321"/>
      <c r="D47" s="140"/>
      <c r="E47" s="301"/>
    </row>
    <row r="48" spans="1:5" x14ac:dyDescent="0.25">
      <c r="A48" s="307"/>
      <c r="B48" s="304"/>
      <c r="C48" s="321"/>
      <c r="D48" s="140"/>
      <c r="E48" s="301"/>
    </row>
    <row r="49" spans="1:5" x14ac:dyDescent="0.25">
      <c r="A49" s="307"/>
      <c r="B49" s="304"/>
      <c r="C49" s="321"/>
      <c r="D49" s="140"/>
      <c r="E49" s="301"/>
    </row>
    <row r="50" spans="1:5" x14ac:dyDescent="0.25">
      <c r="A50" s="307"/>
      <c r="B50" s="304"/>
      <c r="C50" s="321"/>
      <c r="D50" s="140"/>
      <c r="E50" s="301"/>
    </row>
    <row r="51" spans="1:5" ht="15.75" thickBot="1" x14ac:dyDescent="0.3">
      <c r="A51" s="308"/>
      <c r="B51" s="305"/>
      <c r="C51" s="322"/>
      <c r="D51" s="141"/>
      <c r="E51" s="302"/>
    </row>
    <row r="52" spans="1:5" x14ac:dyDescent="0.25">
      <c r="A52" s="291">
        <v>3</v>
      </c>
      <c r="B52" s="294" t="s">
        <v>18</v>
      </c>
      <c r="C52" s="297" t="s">
        <v>17</v>
      </c>
      <c r="D52" s="126">
        <f>160*0.9</f>
        <v>144</v>
      </c>
      <c r="E52" s="300">
        <v>127.65</v>
      </c>
    </row>
    <row r="53" spans="1:5" x14ac:dyDescent="0.25">
      <c r="A53" s="292"/>
      <c r="B53" s="295"/>
      <c r="C53" s="310"/>
      <c r="D53" s="128"/>
      <c r="E53" s="301"/>
    </row>
    <row r="54" spans="1:5" x14ac:dyDescent="0.25">
      <c r="A54" s="292"/>
      <c r="B54" s="295"/>
      <c r="C54" s="310"/>
      <c r="D54" s="128"/>
      <c r="E54" s="301"/>
    </row>
    <row r="55" spans="1:5" x14ac:dyDescent="0.25">
      <c r="A55" s="292"/>
      <c r="B55" s="295"/>
      <c r="C55" s="310"/>
      <c r="D55" s="128"/>
      <c r="E55" s="301"/>
    </row>
    <row r="56" spans="1:5" x14ac:dyDescent="0.25">
      <c r="A56" s="292"/>
      <c r="B56" s="295"/>
      <c r="C56" s="310"/>
      <c r="D56" s="128"/>
      <c r="E56" s="301"/>
    </row>
    <row r="57" spans="1:5" x14ac:dyDescent="0.25">
      <c r="A57" s="292"/>
      <c r="B57" s="295"/>
      <c r="C57" s="310"/>
      <c r="D57" s="128"/>
      <c r="E57" s="301"/>
    </row>
    <row r="58" spans="1:5" x14ac:dyDescent="0.25">
      <c r="A58" s="292"/>
      <c r="B58" s="295"/>
      <c r="C58" s="310"/>
      <c r="D58" s="128"/>
      <c r="E58" s="301"/>
    </row>
    <row r="59" spans="1:5" x14ac:dyDescent="0.25">
      <c r="A59" s="292"/>
      <c r="B59" s="295"/>
      <c r="C59" s="310"/>
      <c r="D59" s="128"/>
      <c r="E59" s="301"/>
    </row>
    <row r="60" spans="1:5" x14ac:dyDescent="0.25">
      <c r="A60" s="292"/>
      <c r="B60" s="295"/>
      <c r="C60" s="310"/>
      <c r="D60" s="128"/>
      <c r="E60" s="301"/>
    </row>
    <row r="61" spans="1:5" x14ac:dyDescent="0.25">
      <c r="A61" s="292"/>
      <c r="B61" s="295"/>
      <c r="C61" s="310"/>
      <c r="D61" s="128"/>
      <c r="E61" s="301"/>
    </row>
    <row r="62" spans="1:5" x14ac:dyDescent="0.25">
      <c r="A62" s="292"/>
      <c r="B62" s="295"/>
      <c r="C62" s="310"/>
      <c r="D62" s="128"/>
      <c r="E62" s="301"/>
    </row>
    <row r="63" spans="1:5" x14ac:dyDescent="0.25">
      <c r="A63" s="292"/>
      <c r="B63" s="295"/>
      <c r="C63" s="310"/>
      <c r="D63" s="128"/>
      <c r="E63" s="301"/>
    </row>
    <row r="64" spans="1:5" x14ac:dyDescent="0.25">
      <c r="A64" s="292"/>
      <c r="B64" s="295"/>
      <c r="C64" s="310"/>
      <c r="D64" s="128"/>
      <c r="E64" s="301"/>
    </row>
    <row r="65" spans="1:5" x14ac:dyDescent="0.25">
      <c r="A65" s="292"/>
      <c r="B65" s="295"/>
      <c r="C65" s="310"/>
      <c r="D65" s="128"/>
      <c r="E65" s="301"/>
    </row>
    <row r="66" spans="1:5" x14ac:dyDescent="0.25">
      <c r="A66" s="292"/>
      <c r="B66" s="295"/>
      <c r="C66" s="310"/>
      <c r="D66" s="128"/>
      <c r="E66" s="301"/>
    </row>
    <row r="67" spans="1:5" x14ac:dyDescent="0.25">
      <c r="A67" s="292"/>
      <c r="B67" s="295"/>
      <c r="C67" s="310"/>
      <c r="D67" s="128"/>
      <c r="E67" s="301"/>
    </row>
    <row r="68" spans="1:5" x14ac:dyDescent="0.25">
      <c r="A68" s="292"/>
      <c r="B68" s="295"/>
      <c r="C68" s="310"/>
      <c r="D68" s="128"/>
      <c r="E68" s="301"/>
    </row>
    <row r="69" spans="1:5" x14ac:dyDescent="0.25">
      <c r="A69" s="292"/>
      <c r="B69" s="295"/>
      <c r="C69" s="310"/>
      <c r="D69" s="128"/>
      <c r="E69" s="301"/>
    </row>
    <row r="70" spans="1:5" x14ac:dyDescent="0.25">
      <c r="A70" s="292"/>
      <c r="B70" s="295"/>
      <c r="C70" s="310"/>
      <c r="D70" s="128"/>
      <c r="E70" s="301"/>
    </row>
    <row r="71" spans="1:5" ht="15.75" thickBot="1" x14ac:dyDescent="0.3">
      <c r="A71" s="293"/>
      <c r="B71" s="296"/>
      <c r="C71" s="311"/>
      <c r="D71" s="132"/>
      <c r="E71" s="302"/>
    </row>
    <row r="72" spans="1:5" x14ac:dyDescent="0.25">
      <c r="A72" s="291">
        <v>4</v>
      </c>
      <c r="B72" s="294" t="s">
        <v>20</v>
      </c>
      <c r="C72" s="297" t="s">
        <v>19</v>
      </c>
      <c r="D72" s="126">
        <f>250*0.9</f>
        <v>225</v>
      </c>
      <c r="E72" s="300">
        <v>172.52</v>
      </c>
    </row>
    <row r="73" spans="1:5" x14ac:dyDescent="0.25">
      <c r="A73" s="292"/>
      <c r="B73" s="295"/>
      <c r="C73" s="310"/>
      <c r="D73" s="128"/>
      <c r="E73" s="301"/>
    </row>
    <row r="74" spans="1:5" x14ac:dyDescent="0.25">
      <c r="A74" s="292"/>
      <c r="B74" s="295"/>
      <c r="C74" s="310"/>
      <c r="D74" s="128"/>
      <c r="E74" s="301"/>
    </row>
    <row r="75" spans="1:5" x14ac:dyDescent="0.25">
      <c r="A75" s="292"/>
      <c r="B75" s="295"/>
      <c r="C75" s="310"/>
      <c r="D75" s="128"/>
      <c r="E75" s="301"/>
    </row>
    <row r="76" spans="1:5" x14ac:dyDescent="0.25">
      <c r="A76" s="292"/>
      <c r="B76" s="295"/>
      <c r="C76" s="310"/>
      <c r="D76" s="128"/>
      <c r="E76" s="301"/>
    </row>
    <row r="77" spans="1:5" x14ac:dyDescent="0.25">
      <c r="A77" s="292"/>
      <c r="B77" s="295"/>
      <c r="C77" s="310"/>
      <c r="D77" s="128"/>
      <c r="E77" s="301"/>
    </row>
    <row r="78" spans="1:5" x14ac:dyDescent="0.25">
      <c r="A78" s="292"/>
      <c r="B78" s="295"/>
      <c r="C78" s="310"/>
      <c r="D78" s="128"/>
      <c r="E78" s="301"/>
    </row>
    <row r="79" spans="1:5" x14ac:dyDescent="0.25">
      <c r="A79" s="292"/>
      <c r="B79" s="295"/>
      <c r="C79" s="310"/>
      <c r="D79" s="128"/>
      <c r="E79" s="301"/>
    </row>
    <row r="80" spans="1:5" x14ac:dyDescent="0.25">
      <c r="A80" s="292"/>
      <c r="B80" s="295"/>
      <c r="C80" s="310"/>
      <c r="D80" s="128"/>
      <c r="E80" s="301"/>
    </row>
    <row r="81" spans="1:5" x14ac:dyDescent="0.25">
      <c r="A81" s="292"/>
      <c r="B81" s="295"/>
      <c r="C81" s="310"/>
      <c r="D81" s="128"/>
      <c r="E81" s="301"/>
    </row>
    <row r="82" spans="1:5" x14ac:dyDescent="0.25">
      <c r="A82" s="292"/>
      <c r="B82" s="295"/>
      <c r="C82" s="310"/>
      <c r="D82" s="128"/>
      <c r="E82" s="301"/>
    </row>
    <row r="83" spans="1:5" x14ac:dyDescent="0.25">
      <c r="A83" s="292"/>
      <c r="B83" s="295"/>
      <c r="C83" s="310"/>
      <c r="D83" s="128"/>
      <c r="E83" s="301"/>
    </row>
    <row r="84" spans="1:5" x14ac:dyDescent="0.25">
      <c r="A84" s="292"/>
      <c r="B84" s="295"/>
      <c r="C84" s="310"/>
      <c r="D84" s="128"/>
      <c r="E84" s="301"/>
    </row>
    <row r="85" spans="1:5" x14ac:dyDescent="0.25">
      <c r="A85" s="292"/>
      <c r="B85" s="295"/>
      <c r="C85" s="310"/>
      <c r="D85" s="128"/>
      <c r="E85" s="301"/>
    </row>
    <row r="86" spans="1:5" x14ac:dyDescent="0.25">
      <c r="A86" s="292"/>
      <c r="B86" s="295"/>
      <c r="C86" s="310"/>
      <c r="D86" s="128"/>
      <c r="E86" s="301"/>
    </row>
    <row r="87" spans="1:5" x14ac:dyDescent="0.25">
      <c r="A87" s="292"/>
      <c r="B87" s="295"/>
      <c r="C87" s="310"/>
      <c r="D87" s="128"/>
      <c r="E87" s="301"/>
    </row>
    <row r="88" spans="1:5" x14ac:dyDescent="0.25">
      <c r="A88" s="292"/>
      <c r="B88" s="295"/>
      <c r="C88" s="310"/>
      <c r="D88" s="128"/>
      <c r="E88" s="301"/>
    </row>
    <row r="89" spans="1:5" x14ac:dyDescent="0.25">
      <c r="A89" s="292"/>
      <c r="B89" s="295"/>
      <c r="C89" s="310"/>
      <c r="D89" s="128"/>
      <c r="E89" s="301"/>
    </row>
    <row r="90" spans="1:5" x14ac:dyDescent="0.25">
      <c r="A90" s="292"/>
      <c r="B90" s="295"/>
      <c r="C90" s="310"/>
      <c r="D90" s="128"/>
      <c r="E90" s="301"/>
    </row>
    <row r="91" spans="1:5" ht="15.75" thickBot="1" x14ac:dyDescent="0.3">
      <c r="A91" s="293"/>
      <c r="B91" s="296"/>
      <c r="C91" s="311"/>
      <c r="D91" s="132"/>
      <c r="E91" s="302"/>
    </row>
    <row r="92" spans="1:5" x14ac:dyDescent="0.25">
      <c r="A92" s="291">
        <v>5</v>
      </c>
      <c r="B92" s="294" t="s">
        <v>22</v>
      </c>
      <c r="C92" s="297" t="s">
        <v>19</v>
      </c>
      <c r="D92" s="126">
        <f>250*0.9</f>
        <v>225</v>
      </c>
      <c r="E92" s="300">
        <v>169.52</v>
      </c>
    </row>
    <row r="93" spans="1:5" x14ac:dyDescent="0.25">
      <c r="A93" s="292"/>
      <c r="B93" s="295"/>
      <c r="C93" s="310"/>
      <c r="D93" s="128"/>
      <c r="E93" s="301"/>
    </row>
    <row r="94" spans="1:5" x14ac:dyDescent="0.25">
      <c r="A94" s="292"/>
      <c r="B94" s="295"/>
      <c r="C94" s="310"/>
      <c r="D94" s="128"/>
      <c r="E94" s="301"/>
    </row>
    <row r="95" spans="1:5" x14ac:dyDescent="0.25">
      <c r="A95" s="292"/>
      <c r="B95" s="295"/>
      <c r="C95" s="310"/>
      <c r="D95" s="128"/>
      <c r="E95" s="301"/>
    </row>
    <row r="96" spans="1:5" x14ac:dyDescent="0.25">
      <c r="A96" s="292"/>
      <c r="B96" s="295"/>
      <c r="C96" s="310"/>
      <c r="D96" s="128"/>
      <c r="E96" s="301"/>
    </row>
    <row r="97" spans="1:5" x14ac:dyDescent="0.25">
      <c r="A97" s="292"/>
      <c r="B97" s="295"/>
      <c r="C97" s="310"/>
      <c r="D97" s="128"/>
      <c r="E97" s="301"/>
    </row>
    <row r="98" spans="1:5" x14ac:dyDescent="0.25">
      <c r="A98" s="292"/>
      <c r="B98" s="295"/>
      <c r="C98" s="310"/>
      <c r="D98" s="128"/>
      <c r="E98" s="301"/>
    </row>
    <row r="99" spans="1:5" x14ac:dyDescent="0.25">
      <c r="A99" s="292"/>
      <c r="B99" s="295"/>
      <c r="C99" s="310"/>
      <c r="D99" s="128"/>
      <c r="E99" s="301"/>
    </row>
    <row r="100" spans="1:5" x14ac:dyDescent="0.25">
      <c r="A100" s="292"/>
      <c r="B100" s="295"/>
      <c r="C100" s="310"/>
      <c r="D100" s="128"/>
      <c r="E100" s="301"/>
    </row>
    <row r="101" spans="1:5" x14ac:dyDescent="0.25">
      <c r="A101" s="292"/>
      <c r="B101" s="295"/>
      <c r="C101" s="310"/>
      <c r="D101" s="128"/>
      <c r="E101" s="301"/>
    </row>
    <row r="102" spans="1:5" x14ac:dyDescent="0.25">
      <c r="A102" s="292"/>
      <c r="B102" s="295"/>
      <c r="C102" s="310"/>
      <c r="D102" s="128"/>
      <c r="E102" s="301"/>
    </row>
    <row r="103" spans="1:5" x14ac:dyDescent="0.25">
      <c r="A103" s="292"/>
      <c r="B103" s="295"/>
      <c r="C103" s="310"/>
      <c r="D103" s="128"/>
      <c r="E103" s="301"/>
    </row>
    <row r="104" spans="1:5" x14ac:dyDescent="0.25">
      <c r="A104" s="292"/>
      <c r="B104" s="295"/>
      <c r="C104" s="310"/>
      <c r="D104" s="128"/>
      <c r="E104" s="301"/>
    </row>
    <row r="105" spans="1:5" x14ac:dyDescent="0.25">
      <c r="A105" s="292"/>
      <c r="B105" s="295"/>
      <c r="C105" s="310"/>
      <c r="D105" s="128"/>
      <c r="E105" s="301"/>
    </row>
    <row r="106" spans="1:5" x14ac:dyDescent="0.25">
      <c r="A106" s="292"/>
      <c r="B106" s="295"/>
      <c r="C106" s="310"/>
      <c r="D106" s="128"/>
      <c r="E106" s="301"/>
    </row>
    <row r="107" spans="1:5" x14ac:dyDescent="0.25">
      <c r="A107" s="292"/>
      <c r="B107" s="295"/>
      <c r="C107" s="310"/>
      <c r="D107" s="128"/>
      <c r="E107" s="301"/>
    </row>
    <row r="108" spans="1:5" x14ac:dyDescent="0.25">
      <c r="A108" s="292"/>
      <c r="B108" s="295"/>
      <c r="C108" s="310"/>
      <c r="D108" s="128"/>
      <c r="E108" s="301"/>
    </row>
    <row r="109" spans="1:5" x14ac:dyDescent="0.25">
      <c r="A109" s="292"/>
      <c r="B109" s="295"/>
      <c r="C109" s="310"/>
      <c r="D109" s="128"/>
      <c r="E109" s="301"/>
    </row>
    <row r="110" spans="1:5" x14ac:dyDescent="0.25">
      <c r="A110" s="292"/>
      <c r="B110" s="295"/>
      <c r="C110" s="310"/>
      <c r="D110" s="128"/>
      <c r="E110" s="301"/>
    </row>
    <row r="111" spans="1:5" ht="15.75" thickBot="1" x14ac:dyDescent="0.3">
      <c r="A111" s="293"/>
      <c r="B111" s="296"/>
      <c r="C111" s="311"/>
      <c r="D111" s="132"/>
      <c r="E111" s="302"/>
    </row>
    <row r="112" spans="1:5" x14ac:dyDescent="0.25">
      <c r="A112" s="291">
        <v>6</v>
      </c>
      <c r="B112" s="294" t="s">
        <v>23</v>
      </c>
      <c r="C112" s="297" t="s">
        <v>19</v>
      </c>
      <c r="D112" s="126">
        <f>250*0.9</f>
        <v>225</v>
      </c>
      <c r="E112" s="300">
        <v>221.09</v>
      </c>
    </row>
    <row r="113" spans="1:5" x14ac:dyDescent="0.25">
      <c r="A113" s="292"/>
      <c r="B113" s="295"/>
      <c r="C113" s="310"/>
      <c r="D113" s="127"/>
      <c r="E113" s="301"/>
    </row>
    <row r="114" spans="1:5" x14ac:dyDescent="0.25">
      <c r="A114" s="292"/>
      <c r="B114" s="295"/>
      <c r="C114" s="310"/>
      <c r="D114" s="127"/>
      <c r="E114" s="301"/>
    </row>
    <row r="115" spans="1:5" x14ac:dyDescent="0.25">
      <c r="A115" s="292"/>
      <c r="B115" s="295"/>
      <c r="C115" s="310"/>
      <c r="D115" s="127"/>
      <c r="E115" s="301"/>
    </row>
    <row r="116" spans="1:5" x14ac:dyDescent="0.25">
      <c r="A116" s="292"/>
      <c r="B116" s="295"/>
      <c r="C116" s="310"/>
      <c r="D116" s="127"/>
      <c r="E116" s="301"/>
    </row>
    <row r="117" spans="1:5" x14ac:dyDescent="0.25">
      <c r="A117" s="292"/>
      <c r="B117" s="295"/>
      <c r="C117" s="310"/>
      <c r="D117" s="127"/>
      <c r="E117" s="301"/>
    </row>
    <row r="118" spans="1:5" x14ac:dyDescent="0.25">
      <c r="A118" s="292"/>
      <c r="B118" s="295"/>
      <c r="C118" s="310"/>
      <c r="D118" s="127"/>
      <c r="E118" s="301"/>
    </row>
    <row r="119" spans="1:5" x14ac:dyDescent="0.25">
      <c r="A119" s="292"/>
      <c r="B119" s="295"/>
      <c r="C119" s="310"/>
      <c r="D119" s="127"/>
      <c r="E119" s="301"/>
    </row>
    <row r="120" spans="1:5" x14ac:dyDescent="0.25">
      <c r="A120" s="292"/>
      <c r="B120" s="295"/>
      <c r="C120" s="310"/>
      <c r="D120" s="127"/>
      <c r="E120" s="301"/>
    </row>
    <row r="121" spans="1:5" x14ac:dyDescent="0.25">
      <c r="A121" s="292"/>
      <c r="B121" s="295"/>
      <c r="C121" s="310"/>
      <c r="D121" s="127"/>
      <c r="E121" s="301"/>
    </row>
    <row r="122" spans="1:5" x14ac:dyDescent="0.25">
      <c r="A122" s="292"/>
      <c r="B122" s="295"/>
      <c r="C122" s="310"/>
      <c r="D122" s="127"/>
      <c r="E122" s="301"/>
    </row>
    <row r="123" spans="1:5" x14ac:dyDescent="0.25">
      <c r="A123" s="292"/>
      <c r="B123" s="295"/>
      <c r="C123" s="310"/>
      <c r="D123" s="127"/>
      <c r="E123" s="301"/>
    </row>
    <row r="124" spans="1:5" x14ac:dyDescent="0.25">
      <c r="A124" s="292"/>
      <c r="B124" s="295"/>
      <c r="C124" s="310"/>
      <c r="D124" s="127"/>
      <c r="E124" s="301"/>
    </row>
    <row r="125" spans="1:5" x14ac:dyDescent="0.25">
      <c r="A125" s="292"/>
      <c r="B125" s="295"/>
      <c r="C125" s="310"/>
      <c r="D125" s="127"/>
      <c r="E125" s="301"/>
    </row>
    <row r="126" spans="1:5" x14ac:dyDescent="0.25">
      <c r="A126" s="292"/>
      <c r="B126" s="295"/>
      <c r="C126" s="310"/>
      <c r="D126" s="127"/>
      <c r="E126" s="301"/>
    </row>
    <row r="127" spans="1:5" x14ac:dyDescent="0.25">
      <c r="A127" s="292"/>
      <c r="B127" s="295"/>
      <c r="C127" s="310"/>
      <c r="D127" s="127"/>
      <c r="E127" s="301"/>
    </row>
    <row r="128" spans="1:5" x14ac:dyDescent="0.25">
      <c r="A128" s="292"/>
      <c r="B128" s="295"/>
      <c r="C128" s="310"/>
      <c r="D128" s="127"/>
      <c r="E128" s="301"/>
    </row>
    <row r="129" spans="1:5" x14ac:dyDescent="0.25">
      <c r="A129" s="292"/>
      <c r="B129" s="295"/>
      <c r="C129" s="310"/>
      <c r="D129" s="127"/>
      <c r="E129" s="301"/>
    </row>
    <row r="130" spans="1:5" x14ac:dyDescent="0.25">
      <c r="A130" s="292"/>
      <c r="B130" s="295"/>
      <c r="C130" s="310"/>
      <c r="D130" s="127"/>
      <c r="E130" s="301"/>
    </row>
    <row r="131" spans="1:5" ht="15.75" thickBot="1" x14ac:dyDescent="0.3">
      <c r="A131" s="293"/>
      <c r="B131" s="296"/>
      <c r="C131" s="311"/>
      <c r="D131" s="131"/>
      <c r="E131" s="302"/>
    </row>
    <row r="132" spans="1:5" x14ac:dyDescent="0.25">
      <c r="A132" s="291">
        <v>7</v>
      </c>
      <c r="B132" s="294" t="s">
        <v>24</v>
      </c>
      <c r="C132" s="297" t="s">
        <v>17</v>
      </c>
      <c r="D132" s="126">
        <f>160*0.9</f>
        <v>144</v>
      </c>
      <c r="E132" s="300">
        <v>117.8</v>
      </c>
    </row>
    <row r="133" spans="1:5" x14ac:dyDescent="0.25">
      <c r="A133" s="292"/>
      <c r="B133" s="295"/>
      <c r="C133" s="298"/>
      <c r="D133" s="127"/>
      <c r="E133" s="301"/>
    </row>
    <row r="134" spans="1:5" x14ac:dyDescent="0.25">
      <c r="A134" s="292"/>
      <c r="B134" s="295"/>
      <c r="C134" s="298"/>
      <c r="D134" s="127"/>
      <c r="E134" s="301"/>
    </row>
    <row r="135" spans="1:5" x14ac:dyDescent="0.25">
      <c r="A135" s="292"/>
      <c r="B135" s="295"/>
      <c r="C135" s="298"/>
      <c r="D135" s="127"/>
      <c r="E135" s="301"/>
    </row>
    <row r="136" spans="1:5" x14ac:dyDescent="0.25">
      <c r="A136" s="292"/>
      <c r="B136" s="295"/>
      <c r="C136" s="298"/>
      <c r="D136" s="127"/>
      <c r="E136" s="301"/>
    </row>
    <row r="137" spans="1:5" x14ac:dyDescent="0.25">
      <c r="A137" s="292"/>
      <c r="B137" s="295"/>
      <c r="C137" s="298"/>
      <c r="D137" s="127"/>
      <c r="E137" s="301"/>
    </row>
    <row r="138" spans="1:5" x14ac:dyDescent="0.25">
      <c r="A138" s="292"/>
      <c r="B138" s="295"/>
      <c r="C138" s="298"/>
      <c r="D138" s="127"/>
      <c r="E138" s="301"/>
    </row>
    <row r="139" spans="1:5" x14ac:dyDescent="0.25">
      <c r="A139" s="292"/>
      <c r="B139" s="295"/>
      <c r="C139" s="298"/>
      <c r="D139" s="127"/>
      <c r="E139" s="301"/>
    </row>
    <row r="140" spans="1:5" x14ac:dyDescent="0.25">
      <c r="A140" s="292"/>
      <c r="B140" s="295"/>
      <c r="C140" s="298"/>
      <c r="D140" s="127"/>
      <c r="E140" s="301"/>
    </row>
    <row r="141" spans="1:5" x14ac:dyDescent="0.25">
      <c r="A141" s="292"/>
      <c r="B141" s="295"/>
      <c r="C141" s="298"/>
      <c r="D141" s="127"/>
      <c r="E141" s="301"/>
    </row>
    <row r="142" spans="1:5" x14ac:dyDescent="0.25">
      <c r="A142" s="292"/>
      <c r="B142" s="295"/>
      <c r="C142" s="298"/>
      <c r="D142" s="127"/>
      <c r="E142" s="301"/>
    </row>
    <row r="143" spans="1:5" x14ac:dyDescent="0.25">
      <c r="A143" s="292"/>
      <c r="B143" s="295"/>
      <c r="C143" s="298"/>
      <c r="D143" s="127"/>
      <c r="E143" s="301"/>
    </row>
    <row r="144" spans="1:5" x14ac:dyDescent="0.25">
      <c r="A144" s="292"/>
      <c r="B144" s="295"/>
      <c r="C144" s="298"/>
      <c r="D144" s="127"/>
      <c r="E144" s="301"/>
    </row>
    <row r="145" spans="1:5" x14ac:dyDescent="0.25">
      <c r="A145" s="292"/>
      <c r="B145" s="295"/>
      <c r="C145" s="298"/>
      <c r="D145" s="127"/>
      <c r="E145" s="301"/>
    </row>
    <row r="146" spans="1:5" x14ac:dyDescent="0.25">
      <c r="A146" s="292"/>
      <c r="B146" s="295"/>
      <c r="C146" s="298"/>
      <c r="D146" s="127"/>
      <c r="E146" s="301"/>
    </row>
    <row r="147" spans="1:5" x14ac:dyDescent="0.25">
      <c r="A147" s="292"/>
      <c r="B147" s="295"/>
      <c r="C147" s="298"/>
      <c r="D147" s="127"/>
      <c r="E147" s="301"/>
    </row>
    <row r="148" spans="1:5" x14ac:dyDescent="0.25">
      <c r="A148" s="292"/>
      <c r="B148" s="295"/>
      <c r="C148" s="298"/>
      <c r="D148" s="127"/>
      <c r="E148" s="301"/>
    </row>
    <row r="149" spans="1:5" x14ac:dyDescent="0.25">
      <c r="A149" s="292"/>
      <c r="B149" s="295"/>
      <c r="C149" s="298"/>
      <c r="D149" s="127"/>
      <c r="E149" s="301"/>
    </row>
    <row r="150" spans="1:5" x14ac:dyDescent="0.25">
      <c r="A150" s="292"/>
      <c r="B150" s="295"/>
      <c r="C150" s="298"/>
      <c r="D150" s="127"/>
      <c r="E150" s="301"/>
    </row>
    <row r="151" spans="1:5" ht="15.75" thickBot="1" x14ac:dyDescent="0.3">
      <c r="A151" s="293"/>
      <c r="B151" s="296"/>
      <c r="C151" s="299"/>
      <c r="D151" s="131"/>
      <c r="E151" s="302"/>
    </row>
    <row r="152" spans="1:5" x14ac:dyDescent="0.25">
      <c r="A152" s="291">
        <v>8</v>
      </c>
      <c r="B152" s="294" t="s">
        <v>25</v>
      </c>
      <c r="C152" s="297" t="s">
        <v>66</v>
      </c>
      <c r="D152" s="126">
        <v>36</v>
      </c>
      <c r="E152" s="300">
        <v>25.48</v>
      </c>
    </row>
    <row r="153" spans="1:5" x14ac:dyDescent="0.25">
      <c r="A153" s="292"/>
      <c r="B153" s="295"/>
      <c r="C153" s="298"/>
      <c r="D153" s="127"/>
      <c r="E153" s="301"/>
    </row>
    <row r="154" spans="1:5" x14ac:dyDescent="0.25">
      <c r="A154" s="292"/>
      <c r="B154" s="295"/>
      <c r="C154" s="298"/>
      <c r="D154" s="127"/>
      <c r="E154" s="301"/>
    </row>
    <row r="155" spans="1:5" x14ac:dyDescent="0.25">
      <c r="A155" s="292"/>
      <c r="B155" s="295"/>
      <c r="C155" s="298"/>
      <c r="D155" s="127"/>
      <c r="E155" s="301"/>
    </row>
    <row r="156" spans="1:5" x14ac:dyDescent="0.25">
      <c r="A156" s="292"/>
      <c r="B156" s="295"/>
      <c r="C156" s="298"/>
      <c r="D156" s="127"/>
      <c r="E156" s="301"/>
    </row>
    <row r="157" spans="1:5" x14ac:dyDescent="0.25">
      <c r="A157" s="292"/>
      <c r="B157" s="295"/>
      <c r="C157" s="298"/>
      <c r="D157" s="127"/>
      <c r="E157" s="301"/>
    </row>
    <row r="158" spans="1:5" x14ac:dyDescent="0.25">
      <c r="A158" s="292"/>
      <c r="B158" s="295"/>
      <c r="C158" s="298"/>
      <c r="D158" s="127"/>
      <c r="E158" s="301"/>
    </row>
    <row r="159" spans="1:5" x14ac:dyDescent="0.25">
      <c r="A159" s="292"/>
      <c r="B159" s="295"/>
      <c r="C159" s="298"/>
      <c r="D159" s="127"/>
      <c r="E159" s="301"/>
    </row>
    <row r="160" spans="1:5" x14ac:dyDescent="0.25">
      <c r="A160" s="292"/>
      <c r="B160" s="295"/>
      <c r="C160" s="298"/>
      <c r="D160" s="127"/>
      <c r="E160" s="301"/>
    </row>
    <row r="161" spans="1:5" x14ac:dyDescent="0.25">
      <c r="A161" s="292"/>
      <c r="B161" s="295"/>
      <c r="C161" s="298"/>
      <c r="D161" s="127"/>
      <c r="E161" s="301"/>
    </row>
    <row r="162" spans="1:5" x14ac:dyDescent="0.25">
      <c r="A162" s="292"/>
      <c r="B162" s="295"/>
      <c r="C162" s="298"/>
      <c r="D162" s="127"/>
      <c r="E162" s="301"/>
    </row>
    <row r="163" spans="1:5" x14ac:dyDescent="0.25">
      <c r="A163" s="292"/>
      <c r="B163" s="295"/>
      <c r="C163" s="298"/>
      <c r="D163" s="127"/>
      <c r="E163" s="301"/>
    </row>
    <row r="164" spans="1:5" x14ac:dyDescent="0.25">
      <c r="A164" s="292"/>
      <c r="B164" s="295"/>
      <c r="C164" s="298"/>
      <c r="D164" s="127"/>
      <c r="E164" s="301"/>
    </row>
    <row r="165" spans="1:5" x14ac:dyDescent="0.25">
      <c r="A165" s="292"/>
      <c r="B165" s="295"/>
      <c r="C165" s="298"/>
      <c r="D165" s="127"/>
      <c r="E165" s="301"/>
    </row>
    <row r="166" spans="1:5" x14ac:dyDescent="0.25">
      <c r="A166" s="292"/>
      <c r="B166" s="295"/>
      <c r="C166" s="298"/>
      <c r="D166" s="127"/>
      <c r="E166" s="301"/>
    </row>
    <row r="167" spans="1:5" x14ac:dyDescent="0.25">
      <c r="A167" s="292"/>
      <c r="B167" s="295"/>
      <c r="C167" s="298"/>
      <c r="D167" s="127"/>
      <c r="E167" s="301"/>
    </row>
    <row r="168" spans="1:5" x14ac:dyDescent="0.25">
      <c r="A168" s="292"/>
      <c r="B168" s="295"/>
      <c r="C168" s="298"/>
      <c r="D168" s="127"/>
      <c r="E168" s="301"/>
    </row>
    <row r="169" spans="1:5" x14ac:dyDescent="0.25">
      <c r="A169" s="292"/>
      <c r="B169" s="295"/>
      <c r="C169" s="298"/>
      <c r="D169" s="127"/>
      <c r="E169" s="301"/>
    </row>
    <row r="170" spans="1:5" x14ac:dyDescent="0.25">
      <c r="A170" s="292"/>
      <c r="B170" s="295"/>
      <c r="C170" s="298"/>
      <c r="D170" s="127"/>
      <c r="E170" s="301"/>
    </row>
    <row r="171" spans="1:5" ht="15.75" thickBot="1" x14ac:dyDescent="0.3">
      <c r="A171" s="293"/>
      <c r="B171" s="296"/>
      <c r="C171" s="299"/>
      <c r="D171" s="131"/>
      <c r="E171" s="302"/>
    </row>
    <row r="172" spans="1:5" x14ac:dyDescent="0.25">
      <c r="A172" s="291">
        <v>9</v>
      </c>
      <c r="B172" s="294" t="s">
        <v>43</v>
      </c>
      <c r="C172" s="297" t="s">
        <v>35</v>
      </c>
      <c r="D172" s="126">
        <f>400*0.9</f>
        <v>360</v>
      </c>
      <c r="E172" s="300">
        <v>243.9</v>
      </c>
    </row>
    <row r="173" spans="1:5" x14ac:dyDescent="0.25">
      <c r="A173" s="292"/>
      <c r="B173" s="295"/>
      <c r="C173" s="298"/>
      <c r="D173" s="127"/>
      <c r="E173" s="301"/>
    </row>
    <row r="174" spans="1:5" x14ac:dyDescent="0.25">
      <c r="A174" s="292"/>
      <c r="B174" s="295"/>
      <c r="C174" s="298"/>
      <c r="D174" s="127"/>
      <c r="E174" s="301"/>
    </row>
    <row r="175" spans="1:5" x14ac:dyDescent="0.25">
      <c r="A175" s="292"/>
      <c r="B175" s="295"/>
      <c r="C175" s="298"/>
      <c r="D175" s="127"/>
      <c r="E175" s="301"/>
    </row>
    <row r="176" spans="1:5" x14ac:dyDescent="0.25">
      <c r="A176" s="292"/>
      <c r="B176" s="295"/>
      <c r="C176" s="298"/>
      <c r="D176" s="127"/>
      <c r="E176" s="301"/>
    </row>
    <row r="177" spans="1:5" x14ac:dyDescent="0.25">
      <c r="A177" s="292"/>
      <c r="B177" s="295"/>
      <c r="C177" s="298"/>
      <c r="D177" s="127"/>
      <c r="E177" s="301"/>
    </row>
    <row r="178" spans="1:5" x14ac:dyDescent="0.25">
      <c r="A178" s="292"/>
      <c r="B178" s="295"/>
      <c r="C178" s="298"/>
      <c r="D178" s="127"/>
      <c r="E178" s="301"/>
    </row>
    <row r="179" spans="1:5" x14ac:dyDescent="0.25">
      <c r="A179" s="292"/>
      <c r="B179" s="295"/>
      <c r="C179" s="298"/>
      <c r="D179" s="127"/>
      <c r="E179" s="301"/>
    </row>
    <row r="180" spans="1:5" x14ac:dyDescent="0.25">
      <c r="A180" s="292"/>
      <c r="B180" s="295"/>
      <c r="C180" s="298"/>
      <c r="D180" s="127"/>
      <c r="E180" s="301"/>
    </row>
    <row r="181" spans="1:5" x14ac:dyDescent="0.25">
      <c r="A181" s="292"/>
      <c r="B181" s="295"/>
      <c r="C181" s="298"/>
      <c r="D181" s="127"/>
      <c r="E181" s="301"/>
    </row>
    <row r="182" spans="1:5" x14ac:dyDescent="0.25">
      <c r="A182" s="292"/>
      <c r="B182" s="295"/>
      <c r="C182" s="298"/>
      <c r="D182" s="127"/>
      <c r="E182" s="301"/>
    </row>
    <row r="183" spans="1:5" x14ac:dyDescent="0.25">
      <c r="A183" s="292"/>
      <c r="B183" s="295"/>
      <c r="C183" s="298"/>
      <c r="D183" s="127"/>
      <c r="E183" s="301"/>
    </row>
    <row r="184" spans="1:5" x14ac:dyDescent="0.25">
      <c r="A184" s="292"/>
      <c r="B184" s="295"/>
      <c r="C184" s="298"/>
      <c r="D184" s="127"/>
      <c r="E184" s="301"/>
    </row>
    <row r="185" spans="1:5" x14ac:dyDescent="0.25">
      <c r="A185" s="292"/>
      <c r="B185" s="295"/>
      <c r="C185" s="298"/>
      <c r="D185" s="127"/>
      <c r="E185" s="301"/>
    </row>
    <row r="186" spans="1:5" x14ac:dyDescent="0.25">
      <c r="A186" s="292"/>
      <c r="B186" s="295"/>
      <c r="C186" s="298"/>
      <c r="D186" s="127"/>
      <c r="E186" s="301"/>
    </row>
    <row r="187" spans="1:5" x14ac:dyDescent="0.25">
      <c r="A187" s="292"/>
      <c r="B187" s="295"/>
      <c r="C187" s="298"/>
      <c r="D187" s="127"/>
      <c r="E187" s="301"/>
    </row>
    <row r="188" spans="1:5" x14ac:dyDescent="0.25">
      <c r="A188" s="292"/>
      <c r="B188" s="295"/>
      <c r="C188" s="298"/>
      <c r="D188" s="127"/>
      <c r="E188" s="301"/>
    </row>
    <row r="189" spans="1:5" x14ac:dyDescent="0.25">
      <c r="A189" s="292"/>
      <c r="B189" s="295"/>
      <c r="C189" s="298"/>
      <c r="D189" s="127"/>
      <c r="E189" s="301"/>
    </row>
    <row r="190" spans="1:5" x14ac:dyDescent="0.25">
      <c r="A190" s="292"/>
      <c r="B190" s="295"/>
      <c r="C190" s="298"/>
      <c r="D190" s="127"/>
      <c r="E190" s="301"/>
    </row>
    <row r="191" spans="1:5" ht="15.75" thickBot="1" x14ac:dyDescent="0.3">
      <c r="A191" s="293"/>
      <c r="B191" s="296"/>
      <c r="C191" s="299"/>
      <c r="D191" s="131"/>
      <c r="E191" s="302"/>
    </row>
    <row r="192" spans="1:5" x14ac:dyDescent="0.25">
      <c r="A192" s="291">
        <v>10</v>
      </c>
      <c r="B192" s="294" t="s">
        <v>58</v>
      </c>
      <c r="C192" s="297" t="s">
        <v>17</v>
      </c>
      <c r="D192" s="126">
        <f>160*0.9</f>
        <v>144</v>
      </c>
      <c r="E192" s="300">
        <v>119.18</v>
      </c>
    </row>
    <row r="193" spans="1:5" x14ac:dyDescent="0.25">
      <c r="A193" s="292"/>
      <c r="B193" s="295"/>
      <c r="C193" s="298"/>
      <c r="D193" s="127"/>
      <c r="E193" s="301"/>
    </row>
    <row r="194" spans="1:5" x14ac:dyDescent="0.25">
      <c r="A194" s="292"/>
      <c r="B194" s="295"/>
      <c r="C194" s="298"/>
      <c r="D194" s="127"/>
      <c r="E194" s="301"/>
    </row>
    <row r="195" spans="1:5" x14ac:dyDescent="0.25">
      <c r="A195" s="292"/>
      <c r="B195" s="295"/>
      <c r="C195" s="298"/>
      <c r="D195" s="127"/>
      <c r="E195" s="301"/>
    </row>
    <row r="196" spans="1:5" x14ac:dyDescent="0.25">
      <c r="A196" s="292"/>
      <c r="B196" s="295"/>
      <c r="C196" s="298"/>
      <c r="D196" s="127"/>
      <c r="E196" s="301"/>
    </row>
    <row r="197" spans="1:5" x14ac:dyDescent="0.25">
      <c r="A197" s="292"/>
      <c r="B197" s="295"/>
      <c r="C197" s="298"/>
      <c r="D197" s="127"/>
      <c r="E197" s="301"/>
    </row>
    <row r="198" spans="1:5" x14ac:dyDescent="0.25">
      <c r="A198" s="292"/>
      <c r="B198" s="295"/>
      <c r="C198" s="298"/>
      <c r="D198" s="127"/>
      <c r="E198" s="301"/>
    </row>
    <row r="199" spans="1:5" x14ac:dyDescent="0.25">
      <c r="A199" s="292"/>
      <c r="B199" s="295"/>
      <c r="C199" s="298"/>
      <c r="D199" s="127"/>
      <c r="E199" s="301"/>
    </row>
    <row r="200" spans="1:5" x14ac:dyDescent="0.25">
      <c r="A200" s="292"/>
      <c r="B200" s="295"/>
      <c r="C200" s="298"/>
      <c r="D200" s="127"/>
      <c r="E200" s="301"/>
    </row>
    <row r="201" spans="1:5" x14ac:dyDescent="0.25">
      <c r="A201" s="292"/>
      <c r="B201" s="295"/>
      <c r="C201" s="298"/>
      <c r="D201" s="127"/>
      <c r="E201" s="301"/>
    </row>
    <row r="202" spans="1:5" x14ac:dyDescent="0.25">
      <c r="A202" s="292"/>
      <c r="B202" s="295"/>
      <c r="C202" s="298"/>
      <c r="D202" s="127"/>
      <c r="E202" s="301"/>
    </row>
    <row r="203" spans="1:5" x14ac:dyDescent="0.25">
      <c r="A203" s="292"/>
      <c r="B203" s="295"/>
      <c r="C203" s="298"/>
      <c r="D203" s="127"/>
      <c r="E203" s="301"/>
    </row>
    <row r="204" spans="1:5" x14ac:dyDescent="0.25">
      <c r="A204" s="292"/>
      <c r="B204" s="295"/>
      <c r="C204" s="298"/>
      <c r="D204" s="127"/>
      <c r="E204" s="301"/>
    </row>
    <row r="205" spans="1:5" x14ac:dyDescent="0.25">
      <c r="A205" s="292"/>
      <c r="B205" s="295"/>
      <c r="C205" s="298"/>
      <c r="D205" s="127"/>
      <c r="E205" s="301"/>
    </row>
    <row r="206" spans="1:5" x14ac:dyDescent="0.25">
      <c r="A206" s="292"/>
      <c r="B206" s="295"/>
      <c r="C206" s="298"/>
      <c r="D206" s="127"/>
      <c r="E206" s="301"/>
    </row>
    <row r="207" spans="1:5" x14ac:dyDescent="0.25">
      <c r="A207" s="292"/>
      <c r="B207" s="295"/>
      <c r="C207" s="298"/>
      <c r="D207" s="127"/>
      <c r="E207" s="301"/>
    </row>
    <row r="208" spans="1:5" x14ac:dyDescent="0.25">
      <c r="A208" s="292"/>
      <c r="B208" s="295"/>
      <c r="C208" s="298"/>
      <c r="D208" s="127"/>
      <c r="E208" s="301"/>
    </row>
    <row r="209" spans="1:5" x14ac:dyDescent="0.25">
      <c r="A209" s="292"/>
      <c r="B209" s="295"/>
      <c r="C209" s="298"/>
      <c r="D209" s="127"/>
      <c r="E209" s="301"/>
    </row>
    <row r="210" spans="1:5" x14ac:dyDescent="0.25">
      <c r="A210" s="292"/>
      <c r="B210" s="295"/>
      <c r="C210" s="298"/>
      <c r="D210" s="127"/>
      <c r="E210" s="301"/>
    </row>
    <row r="211" spans="1:5" ht="15.75" thickBot="1" x14ac:dyDescent="0.3">
      <c r="A211" s="293"/>
      <c r="B211" s="296"/>
      <c r="C211" s="299"/>
      <c r="D211" s="131"/>
      <c r="E211" s="302"/>
    </row>
    <row r="212" spans="1:5" x14ac:dyDescent="0.25">
      <c r="A212" s="291">
        <v>11</v>
      </c>
      <c r="B212" s="294" t="s">
        <v>26</v>
      </c>
      <c r="C212" s="297" t="s">
        <v>17</v>
      </c>
      <c r="D212" s="126">
        <f>160*0.9</f>
        <v>144</v>
      </c>
      <c r="E212" s="300">
        <v>112.88</v>
      </c>
    </row>
    <row r="213" spans="1:5" x14ac:dyDescent="0.25">
      <c r="A213" s="292"/>
      <c r="B213" s="295"/>
      <c r="C213" s="298"/>
      <c r="D213" s="127"/>
      <c r="E213" s="301"/>
    </row>
    <row r="214" spans="1:5" x14ac:dyDescent="0.25">
      <c r="A214" s="292"/>
      <c r="B214" s="295"/>
      <c r="C214" s="298"/>
      <c r="D214" s="127"/>
      <c r="E214" s="301"/>
    </row>
    <row r="215" spans="1:5" x14ac:dyDescent="0.25">
      <c r="A215" s="292"/>
      <c r="B215" s="295"/>
      <c r="C215" s="298"/>
      <c r="D215" s="127"/>
      <c r="E215" s="301"/>
    </row>
    <row r="216" spans="1:5" x14ac:dyDescent="0.25">
      <c r="A216" s="292"/>
      <c r="B216" s="295"/>
      <c r="C216" s="298"/>
      <c r="D216" s="127"/>
      <c r="E216" s="301"/>
    </row>
    <row r="217" spans="1:5" x14ac:dyDescent="0.25">
      <c r="A217" s="292"/>
      <c r="B217" s="295"/>
      <c r="C217" s="298"/>
      <c r="D217" s="127"/>
      <c r="E217" s="301"/>
    </row>
    <row r="218" spans="1:5" x14ac:dyDescent="0.25">
      <c r="A218" s="292"/>
      <c r="B218" s="295"/>
      <c r="C218" s="298"/>
      <c r="D218" s="127"/>
      <c r="E218" s="301"/>
    </row>
    <row r="219" spans="1:5" x14ac:dyDescent="0.25">
      <c r="A219" s="292"/>
      <c r="B219" s="295"/>
      <c r="C219" s="298"/>
      <c r="D219" s="127"/>
      <c r="E219" s="301"/>
    </row>
    <row r="220" spans="1:5" x14ac:dyDescent="0.25">
      <c r="A220" s="292"/>
      <c r="B220" s="295"/>
      <c r="C220" s="298"/>
      <c r="D220" s="127"/>
      <c r="E220" s="301"/>
    </row>
    <row r="221" spans="1:5" x14ac:dyDescent="0.25">
      <c r="A221" s="292"/>
      <c r="B221" s="295"/>
      <c r="C221" s="298"/>
      <c r="D221" s="127"/>
      <c r="E221" s="301"/>
    </row>
    <row r="222" spans="1:5" x14ac:dyDescent="0.25">
      <c r="A222" s="292"/>
      <c r="B222" s="295"/>
      <c r="C222" s="298"/>
      <c r="D222" s="127"/>
      <c r="E222" s="301"/>
    </row>
    <row r="223" spans="1:5" x14ac:dyDescent="0.25">
      <c r="A223" s="292"/>
      <c r="B223" s="295"/>
      <c r="C223" s="298"/>
      <c r="D223" s="127"/>
      <c r="E223" s="301"/>
    </row>
    <row r="224" spans="1:5" x14ac:dyDescent="0.25">
      <c r="A224" s="292"/>
      <c r="B224" s="295"/>
      <c r="C224" s="298"/>
      <c r="D224" s="127"/>
      <c r="E224" s="301"/>
    </row>
    <row r="225" spans="1:5" x14ac:dyDescent="0.25">
      <c r="A225" s="292"/>
      <c r="B225" s="295"/>
      <c r="C225" s="298"/>
      <c r="D225" s="127"/>
      <c r="E225" s="301"/>
    </row>
    <row r="226" spans="1:5" x14ac:dyDescent="0.25">
      <c r="A226" s="292"/>
      <c r="B226" s="295"/>
      <c r="C226" s="298"/>
      <c r="D226" s="127"/>
      <c r="E226" s="301"/>
    </row>
    <row r="227" spans="1:5" x14ac:dyDescent="0.25">
      <c r="A227" s="292"/>
      <c r="B227" s="295"/>
      <c r="C227" s="298"/>
      <c r="D227" s="127"/>
      <c r="E227" s="301"/>
    </row>
    <row r="228" spans="1:5" x14ac:dyDescent="0.25">
      <c r="A228" s="292"/>
      <c r="B228" s="295"/>
      <c r="C228" s="298"/>
      <c r="D228" s="127"/>
      <c r="E228" s="301"/>
    </row>
    <row r="229" spans="1:5" x14ac:dyDescent="0.25">
      <c r="A229" s="292"/>
      <c r="B229" s="295"/>
      <c r="C229" s="298"/>
      <c r="D229" s="127"/>
      <c r="E229" s="301"/>
    </row>
    <row r="230" spans="1:5" x14ac:dyDescent="0.25">
      <c r="A230" s="292"/>
      <c r="B230" s="295"/>
      <c r="C230" s="298"/>
      <c r="D230" s="127"/>
      <c r="E230" s="301"/>
    </row>
    <row r="231" spans="1:5" ht="15.75" thickBot="1" x14ac:dyDescent="0.3">
      <c r="A231" s="293"/>
      <c r="B231" s="296"/>
      <c r="C231" s="299"/>
      <c r="D231" s="131"/>
      <c r="E231" s="302"/>
    </row>
    <row r="232" spans="1:5" x14ac:dyDescent="0.25">
      <c r="A232" s="291">
        <v>12</v>
      </c>
      <c r="B232" s="294" t="s">
        <v>27</v>
      </c>
      <c r="C232" s="297" t="s">
        <v>19</v>
      </c>
      <c r="D232" s="126">
        <f>250*0.9</f>
        <v>225</v>
      </c>
      <c r="E232" s="300">
        <v>200.81</v>
      </c>
    </row>
    <row r="233" spans="1:5" x14ac:dyDescent="0.25">
      <c r="A233" s="292"/>
      <c r="B233" s="295"/>
      <c r="C233" s="298"/>
      <c r="D233" s="127"/>
      <c r="E233" s="301"/>
    </row>
    <row r="234" spans="1:5" x14ac:dyDescent="0.25">
      <c r="A234" s="292"/>
      <c r="B234" s="295"/>
      <c r="C234" s="298"/>
      <c r="D234" s="127"/>
      <c r="E234" s="301"/>
    </row>
    <row r="235" spans="1:5" x14ac:dyDescent="0.25">
      <c r="A235" s="292"/>
      <c r="B235" s="295"/>
      <c r="C235" s="298"/>
      <c r="D235" s="127"/>
      <c r="E235" s="301"/>
    </row>
    <row r="236" spans="1:5" x14ac:dyDescent="0.25">
      <c r="A236" s="292"/>
      <c r="B236" s="295"/>
      <c r="C236" s="298"/>
      <c r="D236" s="127"/>
      <c r="E236" s="301"/>
    </row>
    <row r="237" spans="1:5" x14ac:dyDescent="0.25">
      <c r="A237" s="292"/>
      <c r="B237" s="295"/>
      <c r="C237" s="298"/>
      <c r="D237" s="127"/>
      <c r="E237" s="301"/>
    </row>
    <row r="238" spans="1:5" x14ac:dyDescent="0.25">
      <c r="A238" s="292"/>
      <c r="B238" s="295"/>
      <c r="C238" s="298"/>
      <c r="D238" s="127"/>
      <c r="E238" s="301"/>
    </row>
    <row r="239" spans="1:5" x14ac:dyDescent="0.25">
      <c r="A239" s="292"/>
      <c r="B239" s="295"/>
      <c r="C239" s="298"/>
      <c r="D239" s="127"/>
      <c r="E239" s="301"/>
    </row>
    <row r="240" spans="1:5" x14ac:dyDescent="0.25">
      <c r="A240" s="292"/>
      <c r="B240" s="295"/>
      <c r="C240" s="298"/>
      <c r="D240" s="127"/>
      <c r="E240" s="301"/>
    </row>
    <row r="241" spans="1:5" x14ac:dyDescent="0.25">
      <c r="A241" s="292"/>
      <c r="B241" s="295"/>
      <c r="C241" s="298"/>
      <c r="D241" s="127"/>
      <c r="E241" s="301"/>
    </row>
    <row r="242" spans="1:5" x14ac:dyDescent="0.25">
      <c r="A242" s="292"/>
      <c r="B242" s="295"/>
      <c r="C242" s="298"/>
      <c r="D242" s="127"/>
      <c r="E242" s="301"/>
    </row>
    <row r="243" spans="1:5" x14ac:dyDescent="0.25">
      <c r="A243" s="292"/>
      <c r="B243" s="295"/>
      <c r="C243" s="298"/>
      <c r="D243" s="127"/>
      <c r="E243" s="301"/>
    </row>
    <row r="244" spans="1:5" x14ac:dyDescent="0.25">
      <c r="A244" s="292"/>
      <c r="B244" s="295"/>
      <c r="C244" s="298"/>
      <c r="D244" s="127"/>
      <c r="E244" s="301"/>
    </row>
    <row r="245" spans="1:5" x14ac:dyDescent="0.25">
      <c r="A245" s="292"/>
      <c r="B245" s="295"/>
      <c r="C245" s="298"/>
      <c r="D245" s="127"/>
      <c r="E245" s="301"/>
    </row>
    <row r="246" spans="1:5" x14ac:dyDescent="0.25">
      <c r="A246" s="292"/>
      <c r="B246" s="295"/>
      <c r="C246" s="298"/>
      <c r="D246" s="127"/>
      <c r="E246" s="301"/>
    </row>
    <row r="247" spans="1:5" x14ac:dyDescent="0.25">
      <c r="A247" s="292"/>
      <c r="B247" s="295"/>
      <c r="C247" s="298"/>
      <c r="D247" s="127"/>
      <c r="E247" s="301"/>
    </row>
    <row r="248" spans="1:5" x14ac:dyDescent="0.25">
      <c r="A248" s="292"/>
      <c r="B248" s="295"/>
      <c r="C248" s="298"/>
      <c r="D248" s="127"/>
      <c r="E248" s="301"/>
    </row>
    <row r="249" spans="1:5" x14ac:dyDescent="0.25">
      <c r="A249" s="292"/>
      <c r="B249" s="295"/>
      <c r="C249" s="298"/>
      <c r="D249" s="127"/>
      <c r="E249" s="301"/>
    </row>
    <row r="250" spans="1:5" x14ac:dyDescent="0.25">
      <c r="A250" s="292"/>
      <c r="B250" s="295"/>
      <c r="C250" s="298"/>
      <c r="D250" s="127"/>
      <c r="E250" s="301"/>
    </row>
    <row r="251" spans="1:5" ht="15.75" thickBot="1" x14ac:dyDescent="0.3">
      <c r="A251" s="293"/>
      <c r="B251" s="296"/>
      <c r="C251" s="299"/>
      <c r="D251" s="131"/>
      <c r="E251" s="302"/>
    </row>
    <row r="252" spans="1:5" ht="18.75" customHeight="1" x14ac:dyDescent="0.25">
      <c r="A252" s="294">
        <v>13</v>
      </c>
      <c r="B252" s="294" t="s">
        <v>28</v>
      </c>
      <c r="C252" s="314" t="s">
        <v>35</v>
      </c>
      <c r="D252" s="111">
        <v>360</v>
      </c>
      <c r="E252" s="300">
        <v>353.86</v>
      </c>
    </row>
    <row r="253" spans="1:5" ht="18.75" customHeight="1" x14ac:dyDescent="0.25">
      <c r="A253" s="312"/>
      <c r="B253" s="312"/>
      <c r="C253" s="315"/>
      <c r="D253" s="112"/>
      <c r="E253" s="301"/>
    </row>
    <row r="254" spans="1:5" ht="18.75" customHeight="1" x14ac:dyDescent="0.25">
      <c r="A254" s="312"/>
      <c r="B254" s="312"/>
      <c r="C254" s="315"/>
      <c r="D254" s="112"/>
      <c r="E254" s="301"/>
    </row>
    <row r="255" spans="1:5" ht="18.75" customHeight="1" x14ac:dyDescent="0.25">
      <c r="A255" s="312"/>
      <c r="B255" s="312"/>
      <c r="C255" s="315"/>
      <c r="D255" s="112"/>
      <c r="E255" s="301"/>
    </row>
    <row r="256" spans="1:5" ht="18.75" customHeight="1" x14ac:dyDescent="0.25">
      <c r="A256" s="312"/>
      <c r="B256" s="312"/>
      <c r="C256" s="315"/>
      <c r="D256" s="112"/>
      <c r="E256" s="301"/>
    </row>
    <row r="257" spans="1:5" ht="18.75" customHeight="1" x14ac:dyDescent="0.25">
      <c r="A257" s="312"/>
      <c r="B257" s="312"/>
      <c r="C257" s="315"/>
      <c r="D257" s="112"/>
      <c r="E257" s="301"/>
    </row>
    <row r="258" spans="1:5" ht="18.75" customHeight="1" x14ac:dyDescent="0.25">
      <c r="A258" s="312"/>
      <c r="B258" s="312"/>
      <c r="C258" s="315"/>
      <c r="D258" s="112"/>
      <c r="E258" s="301"/>
    </row>
    <row r="259" spans="1:5" ht="18.75" customHeight="1" x14ac:dyDescent="0.25">
      <c r="A259" s="312"/>
      <c r="B259" s="312"/>
      <c r="C259" s="315"/>
      <c r="D259" s="112"/>
      <c r="E259" s="301"/>
    </row>
    <row r="260" spans="1:5" ht="18.75" customHeight="1" x14ac:dyDescent="0.25">
      <c r="A260" s="312"/>
      <c r="B260" s="312"/>
      <c r="C260" s="315"/>
      <c r="D260" s="112"/>
      <c r="E260" s="301"/>
    </row>
    <row r="261" spans="1:5" ht="18.75" customHeight="1" x14ac:dyDescent="0.25">
      <c r="A261" s="312"/>
      <c r="B261" s="312"/>
      <c r="C261" s="315"/>
      <c r="D261" s="112"/>
      <c r="E261" s="301"/>
    </row>
    <row r="262" spans="1:5" ht="18.75" customHeight="1" x14ac:dyDescent="0.25">
      <c r="A262" s="312"/>
      <c r="B262" s="312"/>
      <c r="C262" s="315"/>
      <c r="D262" s="112"/>
      <c r="E262" s="301"/>
    </row>
    <row r="263" spans="1:5" ht="18.75" customHeight="1" x14ac:dyDescent="0.25">
      <c r="A263" s="312"/>
      <c r="B263" s="312"/>
      <c r="C263" s="315"/>
      <c r="D263" s="112"/>
      <c r="E263" s="301"/>
    </row>
    <row r="264" spans="1:5" ht="18.75" customHeight="1" x14ac:dyDescent="0.25">
      <c r="A264" s="312"/>
      <c r="B264" s="312"/>
      <c r="C264" s="315"/>
      <c r="D264" s="112"/>
      <c r="E264" s="301"/>
    </row>
    <row r="265" spans="1:5" ht="18.75" customHeight="1" x14ac:dyDescent="0.25">
      <c r="A265" s="312"/>
      <c r="B265" s="312"/>
      <c r="C265" s="315"/>
      <c r="D265" s="112"/>
      <c r="E265" s="301"/>
    </row>
    <row r="266" spans="1:5" ht="18.75" customHeight="1" x14ac:dyDescent="0.25">
      <c r="A266" s="312"/>
      <c r="B266" s="312"/>
      <c r="C266" s="315"/>
      <c r="D266" s="112"/>
      <c r="E266" s="301"/>
    </row>
    <row r="267" spans="1:5" ht="18.75" customHeight="1" x14ac:dyDescent="0.25">
      <c r="A267" s="312"/>
      <c r="B267" s="312"/>
      <c r="C267" s="315"/>
      <c r="D267" s="112"/>
      <c r="E267" s="301"/>
    </row>
    <row r="268" spans="1:5" ht="18.75" customHeight="1" x14ac:dyDescent="0.25">
      <c r="A268" s="312"/>
      <c r="B268" s="312"/>
      <c r="C268" s="315"/>
      <c r="D268" s="112"/>
      <c r="E268" s="301"/>
    </row>
    <row r="269" spans="1:5" ht="18.75" customHeight="1" x14ac:dyDescent="0.25">
      <c r="A269" s="312"/>
      <c r="B269" s="312"/>
      <c r="C269" s="315"/>
      <c r="D269" s="112"/>
      <c r="E269" s="301"/>
    </row>
    <row r="270" spans="1:5" ht="18.75" customHeight="1" x14ac:dyDescent="0.25">
      <c r="A270" s="312"/>
      <c r="B270" s="312"/>
      <c r="C270" s="315"/>
      <c r="D270" s="112"/>
      <c r="E270" s="301"/>
    </row>
    <row r="271" spans="1:5" ht="19.5" customHeight="1" thickBot="1" x14ac:dyDescent="0.3">
      <c r="A271" s="313"/>
      <c r="B271" s="313"/>
      <c r="C271" s="316"/>
      <c r="D271" s="113"/>
      <c r="E271" s="302"/>
    </row>
    <row r="272" spans="1:5" x14ac:dyDescent="0.25">
      <c r="A272" s="291">
        <v>14</v>
      </c>
      <c r="B272" s="294" t="s">
        <v>59</v>
      </c>
      <c r="C272" s="297" t="s">
        <v>14</v>
      </c>
      <c r="D272" s="126">
        <f>630*0.9</f>
        <v>567</v>
      </c>
      <c r="E272" s="300">
        <v>495.84</v>
      </c>
    </row>
    <row r="273" spans="1:5" x14ac:dyDescent="0.25">
      <c r="A273" s="292"/>
      <c r="B273" s="295"/>
      <c r="C273" s="298"/>
      <c r="D273" s="127"/>
      <c r="E273" s="301"/>
    </row>
    <row r="274" spans="1:5" x14ac:dyDescent="0.25">
      <c r="A274" s="292"/>
      <c r="B274" s="295"/>
      <c r="C274" s="298"/>
      <c r="D274" s="127"/>
      <c r="E274" s="301"/>
    </row>
    <row r="275" spans="1:5" x14ac:dyDescent="0.25">
      <c r="A275" s="292"/>
      <c r="B275" s="295"/>
      <c r="C275" s="298"/>
      <c r="D275" s="127"/>
      <c r="E275" s="301"/>
    </row>
    <row r="276" spans="1:5" x14ac:dyDescent="0.25">
      <c r="A276" s="292"/>
      <c r="B276" s="295"/>
      <c r="C276" s="298"/>
      <c r="D276" s="127"/>
      <c r="E276" s="301"/>
    </row>
    <row r="277" spans="1:5" x14ac:dyDescent="0.25">
      <c r="A277" s="292"/>
      <c r="B277" s="295"/>
      <c r="C277" s="298"/>
      <c r="D277" s="127"/>
      <c r="E277" s="301"/>
    </row>
    <row r="278" spans="1:5" x14ac:dyDescent="0.25">
      <c r="A278" s="292"/>
      <c r="B278" s="295"/>
      <c r="C278" s="298"/>
      <c r="D278" s="127"/>
      <c r="E278" s="301"/>
    </row>
    <row r="279" spans="1:5" x14ac:dyDescent="0.25">
      <c r="A279" s="292"/>
      <c r="B279" s="295"/>
      <c r="C279" s="298"/>
      <c r="D279" s="127"/>
      <c r="E279" s="301"/>
    </row>
    <row r="280" spans="1:5" x14ac:dyDescent="0.25">
      <c r="A280" s="292"/>
      <c r="B280" s="295"/>
      <c r="C280" s="298"/>
      <c r="D280" s="127"/>
      <c r="E280" s="301"/>
    </row>
    <row r="281" spans="1:5" x14ac:dyDescent="0.25">
      <c r="A281" s="292"/>
      <c r="B281" s="295"/>
      <c r="C281" s="298"/>
      <c r="D281" s="127"/>
      <c r="E281" s="301"/>
    </row>
    <row r="282" spans="1:5" x14ac:dyDescent="0.25">
      <c r="A282" s="292"/>
      <c r="B282" s="295"/>
      <c r="C282" s="298"/>
      <c r="D282" s="127"/>
      <c r="E282" s="301"/>
    </row>
    <row r="283" spans="1:5" x14ac:dyDescent="0.25">
      <c r="A283" s="292"/>
      <c r="B283" s="295"/>
      <c r="C283" s="298"/>
      <c r="D283" s="127"/>
      <c r="E283" s="301"/>
    </row>
    <row r="284" spans="1:5" x14ac:dyDescent="0.25">
      <c r="A284" s="292"/>
      <c r="B284" s="295"/>
      <c r="C284" s="298"/>
      <c r="D284" s="127"/>
      <c r="E284" s="301"/>
    </row>
    <row r="285" spans="1:5" x14ac:dyDescent="0.25">
      <c r="A285" s="292"/>
      <c r="B285" s="295"/>
      <c r="C285" s="298"/>
      <c r="D285" s="127"/>
      <c r="E285" s="301"/>
    </row>
    <row r="286" spans="1:5" x14ac:dyDescent="0.25">
      <c r="A286" s="292"/>
      <c r="B286" s="295"/>
      <c r="C286" s="298"/>
      <c r="D286" s="127"/>
      <c r="E286" s="301"/>
    </row>
    <row r="287" spans="1:5" x14ac:dyDescent="0.25">
      <c r="A287" s="292"/>
      <c r="B287" s="295"/>
      <c r="C287" s="298"/>
      <c r="D287" s="127"/>
      <c r="E287" s="301"/>
    </row>
    <row r="288" spans="1:5" x14ac:dyDescent="0.25">
      <c r="A288" s="292"/>
      <c r="B288" s="295"/>
      <c r="C288" s="298"/>
      <c r="D288" s="127"/>
      <c r="E288" s="301"/>
    </row>
    <row r="289" spans="1:5" x14ac:dyDescent="0.25">
      <c r="A289" s="292"/>
      <c r="B289" s="295"/>
      <c r="C289" s="298"/>
      <c r="D289" s="127"/>
      <c r="E289" s="301"/>
    </row>
    <row r="290" spans="1:5" x14ac:dyDescent="0.25">
      <c r="A290" s="292"/>
      <c r="B290" s="295"/>
      <c r="C290" s="298"/>
      <c r="D290" s="127"/>
      <c r="E290" s="301"/>
    </row>
    <row r="291" spans="1:5" ht="15.75" thickBot="1" x14ac:dyDescent="0.3">
      <c r="A291" s="293"/>
      <c r="B291" s="296"/>
      <c r="C291" s="299"/>
      <c r="D291" s="131"/>
      <c r="E291" s="302"/>
    </row>
    <row r="292" spans="1:5" x14ac:dyDescent="0.25">
      <c r="A292" s="291">
        <v>15</v>
      </c>
      <c r="B292" s="294" t="s">
        <v>29</v>
      </c>
      <c r="C292" s="297" t="s">
        <v>17</v>
      </c>
      <c r="D292" s="126">
        <v>144</v>
      </c>
      <c r="E292" s="300">
        <v>84.29</v>
      </c>
    </row>
    <row r="293" spans="1:5" x14ac:dyDescent="0.25">
      <c r="A293" s="292"/>
      <c r="B293" s="295"/>
      <c r="C293" s="298"/>
      <c r="D293" s="127"/>
      <c r="E293" s="301"/>
    </row>
    <row r="294" spans="1:5" x14ac:dyDescent="0.25">
      <c r="A294" s="292"/>
      <c r="B294" s="295"/>
      <c r="C294" s="298"/>
      <c r="D294" s="127"/>
      <c r="E294" s="301"/>
    </row>
    <row r="295" spans="1:5" x14ac:dyDescent="0.25">
      <c r="A295" s="292"/>
      <c r="B295" s="295"/>
      <c r="C295" s="298"/>
      <c r="D295" s="127"/>
      <c r="E295" s="301"/>
    </row>
    <row r="296" spans="1:5" x14ac:dyDescent="0.25">
      <c r="A296" s="292"/>
      <c r="B296" s="295"/>
      <c r="C296" s="298"/>
      <c r="D296" s="127"/>
      <c r="E296" s="301"/>
    </row>
    <row r="297" spans="1:5" x14ac:dyDescent="0.25">
      <c r="A297" s="292"/>
      <c r="B297" s="295"/>
      <c r="C297" s="298"/>
      <c r="D297" s="127"/>
      <c r="E297" s="301"/>
    </row>
    <row r="298" spans="1:5" x14ac:dyDescent="0.25">
      <c r="A298" s="292"/>
      <c r="B298" s="295"/>
      <c r="C298" s="298"/>
      <c r="D298" s="127"/>
      <c r="E298" s="301"/>
    </row>
    <row r="299" spans="1:5" x14ac:dyDescent="0.25">
      <c r="A299" s="292"/>
      <c r="B299" s="295"/>
      <c r="C299" s="298"/>
      <c r="D299" s="127"/>
      <c r="E299" s="301"/>
    </row>
    <row r="300" spans="1:5" x14ac:dyDescent="0.25">
      <c r="A300" s="292"/>
      <c r="B300" s="295"/>
      <c r="C300" s="298"/>
      <c r="D300" s="127"/>
      <c r="E300" s="301"/>
    </row>
    <row r="301" spans="1:5" x14ac:dyDescent="0.25">
      <c r="A301" s="292"/>
      <c r="B301" s="295"/>
      <c r="C301" s="298"/>
      <c r="D301" s="127"/>
      <c r="E301" s="301"/>
    </row>
    <row r="302" spans="1:5" x14ac:dyDescent="0.25">
      <c r="A302" s="292"/>
      <c r="B302" s="295"/>
      <c r="C302" s="298"/>
      <c r="D302" s="127"/>
      <c r="E302" s="301"/>
    </row>
    <row r="303" spans="1:5" x14ac:dyDescent="0.25">
      <c r="A303" s="292"/>
      <c r="B303" s="295"/>
      <c r="C303" s="298"/>
      <c r="D303" s="127"/>
      <c r="E303" s="301"/>
    </row>
    <row r="304" spans="1:5" x14ac:dyDescent="0.25">
      <c r="A304" s="292"/>
      <c r="B304" s="295"/>
      <c r="C304" s="298"/>
      <c r="D304" s="127"/>
      <c r="E304" s="301"/>
    </row>
    <row r="305" spans="1:5" x14ac:dyDescent="0.25">
      <c r="A305" s="292"/>
      <c r="B305" s="295"/>
      <c r="C305" s="298"/>
      <c r="D305" s="127"/>
      <c r="E305" s="301"/>
    </row>
    <row r="306" spans="1:5" x14ac:dyDescent="0.25">
      <c r="A306" s="292"/>
      <c r="B306" s="295"/>
      <c r="C306" s="298"/>
      <c r="D306" s="127"/>
      <c r="E306" s="301"/>
    </row>
    <row r="307" spans="1:5" x14ac:dyDescent="0.25">
      <c r="A307" s="292"/>
      <c r="B307" s="295"/>
      <c r="C307" s="298"/>
      <c r="D307" s="127"/>
      <c r="E307" s="301"/>
    </row>
    <row r="308" spans="1:5" x14ac:dyDescent="0.25">
      <c r="A308" s="292"/>
      <c r="B308" s="295"/>
      <c r="C308" s="298"/>
      <c r="D308" s="127"/>
      <c r="E308" s="301"/>
    </row>
    <row r="309" spans="1:5" x14ac:dyDescent="0.25">
      <c r="A309" s="292"/>
      <c r="B309" s="295"/>
      <c r="C309" s="298"/>
      <c r="D309" s="127"/>
      <c r="E309" s="301"/>
    </row>
    <row r="310" spans="1:5" x14ac:dyDescent="0.25">
      <c r="A310" s="292"/>
      <c r="B310" s="295"/>
      <c r="C310" s="298"/>
      <c r="D310" s="127"/>
      <c r="E310" s="301"/>
    </row>
    <row r="311" spans="1:5" ht="15.75" thickBot="1" x14ac:dyDescent="0.3">
      <c r="A311" s="293"/>
      <c r="B311" s="296"/>
      <c r="C311" s="299"/>
      <c r="D311" s="131"/>
      <c r="E311" s="302"/>
    </row>
    <row r="312" spans="1:5" x14ac:dyDescent="0.25">
      <c r="A312" s="291">
        <v>16</v>
      </c>
      <c r="B312" s="294" t="s">
        <v>30</v>
      </c>
      <c r="C312" s="297" t="s">
        <v>19</v>
      </c>
      <c r="D312" s="126">
        <f>250*0.9</f>
        <v>225</v>
      </c>
      <c r="E312" s="300">
        <v>184.05</v>
      </c>
    </row>
    <row r="313" spans="1:5" x14ac:dyDescent="0.25">
      <c r="A313" s="292"/>
      <c r="B313" s="295"/>
      <c r="C313" s="298"/>
      <c r="D313" s="127"/>
      <c r="E313" s="301"/>
    </row>
    <row r="314" spans="1:5" x14ac:dyDescent="0.25">
      <c r="A314" s="292"/>
      <c r="B314" s="295"/>
      <c r="C314" s="298"/>
      <c r="D314" s="127"/>
      <c r="E314" s="301"/>
    </row>
    <row r="315" spans="1:5" x14ac:dyDescent="0.25">
      <c r="A315" s="292"/>
      <c r="B315" s="295"/>
      <c r="C315" s="298"/>
      <c r="D315" s="127"/>
      <c r="E315" s="301"/>
    </row>
    <row r="316" spans="1:5" x14ac:dyDescent="0.25">
      <c r="A316" s="292"/>
      <c r="B316" s="295"/>
      <c r="C316" s="298"/>
      <c r="D316" s="127"/>
      <c r="E316" s="301"/>
    </row>
    <row r="317" spans="1:5" x14ac:dyDescent="0.25">
      <c r="A317" s="292"/>
      <c r="B317" s="295"/>
      <c r="C317" s="298"/>
      <c r="D317" s="127"/>
      <c r="E317" s="301"/>
    </row>
    <row r="318" spans="1:5" x14ac:dyDescent="0.25">
      <c r="A318" s="292"/>
      <c r="B318" s="295"/>
      <c r="C318" s="298"/>
      <c r="D318" s="127"/>
      <c r="E318" s="301"/>
    </row>
    <row r="319" spans="1:5" x14ac:dyDescent="0.25">
      <c r="A319" s="292"/>
      <c r="B319" s="295"/>
      <c r="C319" s="298"/>
      <c r="D319" s="127"/>
      <c r="E319" s="301"/>
    </row>
    <row r="320" spans="1:5" x14ac:dyDescent="0.25">
      <c r="A320" s="292"/>
      <c r="B320" s="295"/>
      <c r="C320" s="298"/>
      <c r="D320" s="127"/>
      <c r="E320" s="301"/>
    </row>
    <row r="321" spans="1:5" x14ac:dyDescent="0.25">
      <c r="A321" s="292"/>
      <c r="B321" s="295"/>
      <c r="C321" s="298"/>
      <c r="D321" s="127"/>
      <c r="E321" s="301"/>
    </row>
    <row r="322" spans="1:5" x14ac:dyDescent="0.25">
      <c r="A322" s="292"/>
      <c r="B322" s="295"/>
      <c r="C322" s="298"/>
      <c r="D322" s="127"/>
      <c r="E322" s="301"/>
    </row>
    <row r="323" spans="1:5" x14ac:dyDescent="0.25">
      <c r="A323" s="292"/>
      <c r="B323" s="295"/>
      <c r="C323" s="298"/>
      <c r="D323" s="127"/>
      <c r="E323" s="301"/>
    </row>
    <row r="324" spans="1:5" x14ac:dyDescent="0.25">
      <c r="A324" s="292"/>
      <c r="B324" s="295"/>
      <c r="C324" s="298"/>
      <c r="D324" s="127"/>
      <c r="E324" s="301"/>
    </row>
    <row r="325" spans="1:5" x14ac:dyDescent="0.25">
      <c r="A325" s="292"/>
      <c r="B325" s="295"/>
      <c r="C325" s="298"/>
      <c r="D325" s="127"/>
      <c r="E325" s="301"/>
    </row>
    <row r="326" spans="1:5" x14ac:dyDescent="0.25">
      <c r="A326" s="292"/>
      <c r="B326" s="295"/>
      <c r="C326" s="298"/>
      <c r="D326" s="127"/>
      <c r="E326" s="301"/>
    </row>
    <row r="327" spans="1:5" x14ac:dyDescent="0.25">
      <c r="A327" s="292"/>
      <c r="B327" s="295"/>
      <c r="C327" s="298"/>
      <c r="D327" s="127"/>
      <c r="E327" s="301"/>
    </row>
    <row r="328" spans="1:5" x14ac:dyDescent="0.25">
      <c r="A328" s="292"/>
      <c r="B328" s="295"/>
      <c r="C328" s="298"/>
      <c r="D328" s="127"/>
      <c r="E328" s="301"/>
    </row>
    <row r="329" spans="1:5" x14ac:dyDescent="0.25">
      <c r="A329" s="292"/>
      <c r="B329" s="295"/>
      <c r="C329" s="298"/>
      <c r="D329" s="127"/>
      <c r="E329" s="301"/>
    </row>
    <row r="330" spans="1:5" x14ac:dyDescent="0.25">
      <c r="A330" s="292"/>
      <c r="B330" s="295"/>
      <c r="C330" s="298"/>
      <c r="D330" s="127"/>
      <c r="E330" s="301"/>
    </row>
    <row r="331" spans="1:5" ht="15.75" thickBot="1" x14ac:dyDescent="0.3">
      <c r="A331" s="293"/>
      <c r="B331" s="296"/>
      <c r="C331" s="299"/>
      <c r="D331" s="131"/>
      <c r="E331" s="302"/>
    </row>
    <row r="332" spans="1:5" x14ac:dyDescent="0.25">
      <c r="A332" s="291">
        <v>17</v>
      </c>
      <c r="B332" s="294" t="s">
        <v>31</v>
      </c>
      <c r="C332" s="297" t="s">
        <v>17</v>
      </c>
      <c r="D332" s="126">
        <f>160*0.9</f>
        <v>144</v>
      </c>
      <c r="E332" s="300">
        <v>117.62</v>
      </c>
    </row>
    <row r="333" spans="1:5" x14ac:dyDescent="0.25">
      <c r="A333" s="292"/>
      <c r="B333" s="295"/>
      <c r="C333" s="298"/>
      <c r="D333" s="127"/>
      <c r="E333" s="301"/>
    </row>
    <row r="334" spans="1:5" x14ac:dyDescent="0.25">
      <c r="A334" s="292"/>
      <c r="B334" s="295"/>
      <c r="C334" s="298"/>
      <c r="D334" s="127"/>
      <c r="E334" s="301"/>
    </row>
    <row r="335" spans="1:5" x14ac:dyDescent="0.25">
      <c r="A335" s="292"/>
      <c r="B335" s="295"/>
      <c r="C335" s="298"/>
      <c r="D335" s="127"/>
      <c r="E335" s="301"/>
    </row>
    <row r="336" spans="1:5" x14ac:dyDescent="0.25">
      <c r="A336" s="292"/>
      <c r="B336" s="295"/>
      <c r="C336" s="298"/>
      <c r="D336" s="127"/>
      <c r="E336" s="301"/>
    </row>
    <row r="337" spans="1:5" x14ac:dyDescent="0.25">
      <c r="A337" s="292"/>
      <c r="B337" s="295"/>
      <c r="C337" s="298"/>
      <c r="D337" s="127"/>
      <c r="E337" s="301"/>
    </row>
    <row r="338" spans="1:5" x14ac:dyDescent="0.25">
      <c r="A338" s="292"/>
      <c r="B338" s="295"/>
      <c r="C338" s="298"/>
      <c r="D338" s="127"/>
      <c r="E338" s="301"/>
    </row>
    <row r="339" spans="1:5" x14ac:dyDescent="0.25">
      <c r="A339" s="292"/>
      <c r="B339" s="295"/>
      <c r="C339" s="298"/>
      <c r="D339" s="127"/>
      <c r="E339" s="301"/>
    </row>
    <row r="340" spans="1:5" x14ac:dyDescent="0.25">
      <c r="A340" s="292"/>
      <c r="B340" s="295"/>
      <c r="C340" s="298"/>
      <c r="D340" s="127"/>
      <c r="E340" s="301"/>
    </row>
    <row r="341" spans="1:5" x14ac:dyDescent="0.25">
      <c r="A341" s="292"/>
      <c r="B341" s="295"/>
      <c r="C341" s="298"/>
      <c r="D341" s="127"/>
      <c r="E341" s="301"/>
    </row>
    <row r="342" spans="1:5" x14ac:dyDescent="0.25">
      <c r="A342" s="292"/>
      <c r="B342" s="295"/>
      <c r="C342" s="298"/>
      <c r="D342" s="127"/>
      <c r="E342" s="301"/>
    </row>
    <row r="343" spans="1:5" x14ac:dyDescent="0.25">
      <c r="A343" s="292"/>
      <c r="B343" s="295"/>
      <c r="C343" s="298"/>
      <c r="D343" s="127"/>
      <c r="E343" s="301"/>
    </row>
    <row r="344" spans="1:5" x14ac:dyDescent="0.25">
      <c r="A344" s="292"/>
      <c r="B344" s="295"/>
      <c r="C344" s="298"/>
      <c r="D344" s="127"/>
      <c r="E344" s="301"/>
    </row>
    <row r="345" spans="1:5" x14ac:dyDescent="0.25">
      <c r="A345" s="292"/>
      <c r="B345" s="295"/>
      <c r="C345" s="298"/>
      <c r="D345" s="127"/>
      <c r="E345" s="301"/>
    </row>
    <row r="346" spans="1:5" x14ac:dyDescent="0.25">
      <c r="A346" s="292"/>
      <c r="B346" s="295"/>
      <c r="C346" s="298"/>
      <c r="D346" s="127"/>
      <c r="E346" s="301"/>
    </row>
    <row r="347" spans="1:5" x14ac:dyDescent="0.25">
      <c r="A347" s="292"/>
      <c r="B347" s="295"/>
      <c r="C347" s="298"/>
      <c r="D347" s="127"/>
      <c r="E347" s="301"/>
    </row>
    <row r="348" spans="1:5" x14ac:dyDescent="0.25">
      <c r="A348" s="292"/>
      <c r="B348" s="295"/>
      <c r="C348" s="298"/>
      <c r="D348" s="127"/>
      <c r="E348" s="301"/>
    </row>
    <row r="349" spans="1:5" x14ac:dyDescent="0.25">
      <c r="A349" s="292"/>
      <c r="B349" s="295"/>
      <c r="C349" s="298"/>
      <c r="D349" s="127"/>
      <c r="E349" s="301"/>
    </row>
    <row r="350" spans="1:5" x14ac:dyDescent="0.25">
      <c r="A350" s="292"/>
      <c r="B350" s="295"/>
      <c r="C350" s="298"/>
      <c r="D350" s="127"/>
      <c r="E350" s="301"/>
    </row>
    <row r="351" spans="1:5" ht="15.75" thickBot="1" x14ac:dyDescent="0.3">
      <c r="A351" s="293"/>
      <c r="B351" s="296"/>
      <c r="C351" s="299"/>
      <c r="D351" s="131"/>
      <c r="E351" s="302"/>
    </row>
    <row r="352" spans="1:5" x14ac:dyDescent="0.25">
      <c r="A352" s="291">
        <v>18</v>
      </c>
      <c r="B352" s="294" t="s">
        <v>32</v>
      </c>
      <c r="C352" s="297" t="s">
        <v>17</v>
      </c>
      <c r="D352" s="126">
        <f>160*0.9</f>
        <v>144</v>
      </c>
      <c r="E352" s="300">
        <v>118.39</v>
      </c>
    </row>
    <row r="353" spans="1:5" x14ac:dyDescent="0.25">
      <c r="A353" s="292"/>
      <c r="B353" s="295"/>
      <c r="C353" s="298"/>
      <c r="D353" s="127"/>
      <c r="E353" s="301"/>
    </row>
    <row r="354" spans="1:5" x14ac:dyDescent="0.25">
      <c r="A354" s="292"/>
      <c r="B354" s="295"/>
      <c r="C354" s="298"/>
      <c r="D354" s="127"/>
      <c r="E354" s="301"/>
    </row>
    <row r="355" spans="1:5" x14ac:dyDescent="0.25">
      <c r="A355" s="292"/>
      <c r="B355" s="295"/>
      <c r="C355" s="298"/>
      <c r="D355" s="127"/>
      <c r="E355" s="301"/>
    </row>
    <row r="356" spans="1:5" x14ac:dyDescent="0.25">
      <c r="A356" s="292"/>
      <c r="B356" s="295"/>
      <c r="C356" s="298"/>
      <c r="D356" s="127"/>
      <c r="E356" s="301"/>
    </row>
    <row r="357" spans="1:5" x14ac:dyDescent="0.25">
      <c r="A357" s="292"/>
      <c r="B357" s="295"/>
      <c r="C357" s="298"/>
      <c r="D357" s="127"/>
      <c r="E357" s="301"/>
    </row>
    <row r="358" spans="1:5" x14ac:dyDescent="0.25">
      <c r="A358" s="292"/>
      <c r="B358" s="295"/>
      <c r="C358" s="298"/>
      <c r="D358" s="127"/>
      <c r="E358" s="301"/>
    </row>
    <row r="359" spans="1:5" x14ac:dyDescent="0.25">
      <c r="A359" s="292"/>
      <c r="B359" s="295"/>
      <c r="C359" s="298"/>
      <c r="D359" s="127"/>
      <c r="E359" s="301"/>
    </row>
    <row r="360" spans="1:5" x14ac:dyDescent="0.25">
      <c r="A360" s="292"/>
      <c r="B360" s="295"/>
      <c r="C360" s="298"/>
      <c r="D360" s="127"/>
      <c r="E360" s="301"/>
    </row>
    <row r="361" spans="1:5" x14ac:dyDescent="0.25">
      <c r="A361" s="292"/>
      <c r="B361" s="295"/>
      <c r="C361" s="298"/>
      <c r="D361" s="127"/>
      <c r="E361" s="301"/>
    </row>
    <row r="362" spans="1:5" x14ac:dyDescent="0.25">
      <c r="A362" s="292"/>
      <c r="B362" s="295"/>
      <c r="C362" s="298"/>
      <c r="D362" s="127"/>
      <c r="E362" s="301"/>
    </row>
    <row r="363" spans="1:5" x14ac:dyDescent="0.25">
      <c r="A363" s="292"/>
      <c r="B363" s="295"/>
      <c r="C363" s="298"/>
      <c r="D363" s="127"/>
      <c r="E363" s="301"/>
    </row>
    <row r="364" spans="1:5" x14ac:dyDescent="0.25">
      <c r="A364" s="292"/>
      <c r="B364" s="295"/>
      <c r="C364" s="298"/>
      <c r="D364" s="127"/>
      <c r="E364" s="301"/>
    </row>
    <row r="365" spans="1:5" x14ac:dyDescent="0.25">
      <c r="A365" s="292"/>
      <c r="B365" s="295"/>
      <c r="C365" s="298"/>
      <c r="D365" s="127"/>
      <c r="E365" s="301"/>
    </row>
    <row r="366" spans="1:5" x14ac:dyDescent="0.25">
      <c r="A366" s="292"/>
      <c r="B366" s="295"/>
      <c r="C366" s="298"/>
      <c r="D366" s="127"/>
      <c r="E366" s="301"/>
    </row>
    <row r="367" spans="1:5" x14ac:dyDescent="0.25">
      <c r="A367" s="292"/>
      <c r="B367" s="295"/>
      <c r="C367" s="298"/>
      <c r="D367" s="127"/>
      <c r="E367" s="301"/>
    </row>
    <row r="368" spans="1:5" x14ac:dyDescent="0.25">
      <c r="A368" s="292"/>
      <c r="B368" s="295"/>
      <c r="C368" s="298"/>
      <c r="D368" s="127"/>
      <c r="E368" s="301"/>
    </row>
    <row r="369" spans="1:5" x14ac:dyDescent="0.25">
      <c r="A369" s="292"/>
      <c r="B369" s="295"/>
      <c r="C369" s="298"/>
      <c r="D369" s="127"/>
      <c r="E369" s="301"/>
    </row>
    <row r="370" spans="1:5" x14ac:dyDescent="0.25">
      <c r="A370" s="292"/>
      <c r="B370" s="295"/>
      <c r="C370" s="298"/>
      <c r="D370" s="127"/>
      <c r="E370" s="301"/>
    </row>
    <row r="371" spans="1:5" ht="15.75" thickBot="1" x14ac:dyDescent="0.3">
      <c r="A371" s="293"/>
      <c r="B371" s="296"/>
      <c r="C371" s="299"/>
      <c r="D371" s="131"/>
      <c r="E371" s="302"/>
    </row>
    <row r="372" spans="1:5" x14ac:dyDescent="0.25">
      <c r="A372" s="291">
        <v>19</v>
      </c>
      <c r="B372" s="294" t="s">
        <v>33</v>
      </c>
      <c r="C372" s="297" t="s">
        <v>19</v>
      </c>
      <c r="D372" s="126">
        <f>250*0.9</f>
        <v>225</v>
      </c>
      <c r="E372" s="300">
        <v>184.3</v>
      </c>
    </row>
    <row r="373" spans="1:5" x14ac:dyDescent="0.25">
      <c r="A373" s="292"/>
      <c r="B373" s="295"/>
      <c r="C373" s="298"/>
      <c r="D373" s="127"/>
      <c r="E373" s="301"/>
    </row>
    <row r="374" spans="1:5" x14ac:dyDescent="0.25">
      <c r="A374" s="292"/>
      <c r="B374" s="295"/>
      <c r="C374" s="298"/>
      <c r="D374" s="127"/>
      <c r="E374" s="301"/>
    </row>
    <row r="375" spans="1:5" x14ac:dyDescent="0.25">
      <c r="A375" s="292"/>
      <c r="B375" s="295"/>
      <c r="C375" s="298"/>
      <c r="D375" s="127"/>
      <c r="E375" s="301"/>
    </row>
    <row r="376" spans="1:5" x14ac:dyDescent="0.25">
      <c r="A376" s="292"/>
      <c r="B376" s="295"/>
      <c r="C376" s="298"/>
      <c r="D376" s="127"/>
      <c r="E376" s="301"/>
    </row>
    <row r="377" spans="1:5" x14ac:dyDescent="0.25">
      <c r="A377" s="292"/>
      <c r="B377" s="295"/>
      <c r="C377" s="298"/>
      <c r="D377" s="127"/>
      <c r="E377" s="301"/>
    </row>
    <row r="378" spans="1:5" x14ac:dyDescent="0.25">
      <c r="A378" s="292"/>
      <c r="B378" s="295"/>
      <c r="C378" s="298"/>
      <c r="D378" s="127"/>
      <c r="E378" s="301"/>
    </row>
    <row r="379" spans="1:5" x14ac:dyDescent="0.25">
      <c r="A379" s="292"/>
      <c r="B379" s="295"/>
      <c r="C379" s="298"/>
      <c r="D379" s="127"/>
      <c r="E379" s="301"/>
    </row>
    <row r="380" spans="1:5" x14ac:dyDescent="0.25">
      <c r="A380" s="292"/>
      <c r="B380" s="295"/>
      <c r="C380" s="298"/>
      <c r="D380" s="127"/>
      <c r="E380" s="301"/>
    </row>
    <row r="381" spans="1:5" x14ac:dyDescent="0.25">
      <c r="A381" s="292"/>
      <c r="B381" s="295"/>
      <c r="C381" s="298"/>
      <c r="D381" s="127"/>
      <c r="E381" s="301"/>
    </row>
    <row r="382" spans="1:5" x14ac:dyDescent="0.25">
      <c r="A382" s="292"/>
      <c r="B382" s="295"/>
      <c r="C382" s="298"/>
      <c r="D382" s="127"/>
      <c r="E382" s="301"/>
    </row>
    <row r="383" spans="1:5" x14ac:dyDescent="0.25">
      <c r="A383" s="292"/>
      <c r="B383" s="295"/>
      <c r="C383" s="298"/>
      <c r="D383" s="127"/>
      <c r="E383" s="301"/>
    </row>
    <row r="384" spans="1:5" x14ac:dyDescent="0.25">
      <c r="A384" s="292"/>
      <c r="B384" s="295"/>
      <c r="C384" s="298"/>
      <c r="D384" s="127"/>
      <c r="E384" s="301"/>
    </row>
    <row r="385" spans="1:5" x14ac:dyDescent="0.25">
      <c r="A385" s="292"/>
      <c r="B385" s="295"/>
      <c r="C385" s="298"/>
      <c r="D385" s="127"/>
      <c r="E385" s="301"/>
    </row>
    <row r="386" spans="1:5" x14ac:dyDescent="0.25">
      <c r="A386" s="292"/>
      <c r="B386" s="295"/>
      <c r="C386" s="298"/>
      <c r="D386" s="127"/>
      <c r="E386" s="301"/>
    </row>
    <row r="387" spans="1:5" x14ac:dyDescent="0.25">
      <c r="A387" s="292"/>
      <c r="B387" s="295"/>
      <c r="C387" s="298"/>
      <c r="D387" s="127"/>
      <c r="E387" s="301"/>
    </row>
    <row r="388" spans="1:5" x14ac:dyDescent="0.25">
      <c r="A388" s="292"/>
      <c r="B388" s="295"/>
      <c r="C388" s="298"/>
      <c r="D388" s="127"/>
      <c r="E388" s="301"/>
    </row>
    <row r="389" spans="1:5" x14ac:dyDescent="0.25">
      <c r="A389" s="292"/>
      <c r="B389" s="295"/>
      <c r="C389" s="298"/>
      <c r="D389" s="127"/>
      <c r="E389" s="301"/>
    </row>
    <row r="390" spans="1:5" x14ac:dyDescent="0.25">
      <c r="A390" s="292"/>
      <c r="B390" s="295"/>
      <c r="C390" s="298"/>
      <c r="D390" s="127"/>
      <c r="E390" s="301"/>
    </row>
    <row r="391" spans="1:5" ht="15.75" thickBot="1" x14ac:dyDescent="0.3">
      <c r="A391" s="293"/>
      <c r="B391" s="296"/>
      <c r="C391" s="299"/>
      <c r="D391" s="131"/>
      <c r="E391" s="302"/>
    </row>
    <row r="392" spans="1:5" x14ac:dyDescent="0.25">
      <c r="A392" s="291">
        <v>20</v>
      </c>
      <c r="B392" s="294" t="s">
        <v>60</v>
      </c>
      <c r="C392" s="297" t="s">
        <v>17</v>
      </c>
      <c r="D392" s="126">
        <f>160*0.9</f>
        <v>144</v>
      </c>
      <c r="E392" s="300">
        <v>116.01</v>
      </c>
    </row>
    <row r="393" spans="1:5" x14ac:dyDescent="0.25">
      <c r="A393" s="292"/>
      <c r="B393" s="295"/>
      <c r="C393" s="298"/>
      <c r="D393" s="127"/>
      <c r="E393" s="301"/>
    </row>
    <row r="394" spans="1:5" x14ac:dyDescent="0.25">
      <c r="A394" s="292"/>
      <c r="B394" s="295"/>
      <c r="C394" s="298"/>
      <c r="D394" s="127"/>
      <c r="E394" s="301"/>
    </row>
    <row r="395" spans="1:5" x14ac:dyDescent="0.25">
      <c r="A395" s="292"/>
      <c r="B395" s="295"/>
      <c r="C395" s="298"/>
      <c r="D395" s="127"/>
      <c r="E395" s="301"/>
    </row>
    <row r="396" spans="1:5" x14ac:dyDescent="0.25">
      <c r="A396" s="292"/>
      <c r="B396" s="295"/>
      <c r="C396" s="298"/>
      <c r="D396" s="127"/>
      <c r="E396" s="301"/>
    </row>
    <row r="397" spans="1:5" x14ac:dyDescent="0.25">
      <c r="A397" s="292"/>
      <c r="B397" s="295"/>
      <c r="C397" s="298"/>
      <c r="D397" s="127"/>
      <c r="E397" s="301"/>
    </row>
    <row r="398" spans="1:5" x14ac:dyDescent="0.25">
      <c r="A398" s="292"/>
      <c r="B398" s="295"/>
      <c r="C398" s="298"/>
      <c r="D398" s="127"/>
      <c r="E398" s="301"/>
    </row>
    <row r="399" spans="1:5" x14ac:dyDescent="0.25">
      <c r="A399" s="292"/>
      <c r="B399" s="295"/>
      <c r="C399" s="298"/>
      <c r="D399" s="127"/>
      <c r="E399" s="301"/>
    </row>
    <row r="400" spans="1:5" x14ac:dyDescent="0.25">
      <c r="A400" s="292"/>
      <c r="B400" s="295"/>
      <c r="C400" s="298"/>
      <c r="D400" s="127"/>
      <c r="E400" s="301"/>
    </row>
    <row r="401" spans="1:5" x14ac:dyDescent="0.25">
      <c r="A401" s="292"/>
      <c r="B401" s="295"/>
      <c r="C401" s="298"/>
      <c r="D401" s="127"/>
      <c r="E401" s="301"/>
    </row>
    <row r="402" spans="1:5" x14ac:dyDescent="0.25">
      <c r="A402" s="292"/>
      <c r="B402" s="295"/>
      <c r="C402" s="298"/>
      <c r="D402" s="127"/>
      <c r="E402" s="301"/>
    </row>
    <row r="403" spans="1:5" x14ac:dyDescent="0.25">
      <c r="A403" s="292"/>
      <c r="B403" s="295"/>
      <c r="C403" s="298"/>
      <c r="D403" s="127"/>
      <c r="E403" s="301"/>
    </row>
    <row r="404" spans="1:5" x14ac:dyDescent="0.25">
      <c r="A404" s="292"/>
      <c r="B404" s="295"/>
      <c r="C404" s="298"/>
      <c r="D404" s="127"/>
      <c r="E404" s="301"/>
    </row>
    <row r="405" spans="1:5" x14ac:dyDescent="0.25">
      <c r="A405" s="292"/>
      <c r="B405" s="295"/>
      <c r="C405" s="298"/>
      <c r="D405" s="127"/>
      <c r="E405" s="301"/>
    </row>
    <row r="406" spans="1:5" x14ac:dyDescent="0.25">
      <c r="A406" s="292"/>
      <c r="B406" s="295"/>
      <c r="C406" s="298"/>
      <c r="D406" s="127"/>
      <c r="E406" s="301"/>
    </row>
    <row r="407" spans="1:5" x14ac:dyDescent="0.25">
      <c r="A407" s="292"/>
      <c r="B407" s="295"/>
      <c r="C407" s="298"/>
      <c r="D407" s="127"/>
      <c r="E407" s="301"/>
    </row>
    <row r="408" spans="1:5" x14ac:dyDescent="0.25">
      <c r="A408" s="292"/>
      <c r="B408" s="295"/>
      <c r="C408" s="298"/>
      <c r="D408" s="127"/>
      <c r="E408" s="301"/>
    </row>
    <row r="409" spans="1:5" x14ac:dyDescent="0.25">
      <c r="A409" s="292"/>
      <c r="B409" s="295"/>
      <c r="C409" s="298"/>
      <c r="D409" s="127"/>
      <c r="E409" s="301"/>
    </row>
    <row r="410" spans="1:5" x14ac:dyDescent="0.25">
      <c r="A410" s="292"/>
      <c r="B410" s="295"/>
      <c r="C410" s="298"/>
      <c r="D410" s="127"/>
      <c r="E410" s="301"/>
    </row>
    <row r="411" spans="1:5" ht="18" customHeight="1" thickBot="1" x14ac:dyDescent="0.3">
      <c r="A411" s="293"/>
      <c r="B411" s="296"/>
      <c r="C411" s="299"/>
      <c r="D411" s="131"/>
      <c r="E411" s="302"/>
    </row>
    <row r="412" spans="1:5" x14ac:dyDescent="0.25">
      <c r="A412" s="291">
        <v>21</v>
      </c>
      <c r="B412" s="294" t="s">
        <v>61</v>
      </c>
      <c r="C412" s="297" t="s">
        <v>45</v>
      </c>
      <c r="D412" s="126">
        <f>100*0.9</f>
        <v>90</v>
      </c>
      <c r="E412" s="300">
        <v>37.97</v>
      </c>
    </row>
    <row r="413" spans="1:5" x14ac:dyDescent="0.25">
      <c r="A413" s="292"/>
      <c r="B413" s="295"/>
      <c r="C413" s="298"/>
      <c r="D413" s="127"/>
      <c r="E413" s="301"/>
    </row>
    <row r="414" spans="1:5" x14ac:dyDescent="0.25">
      <c r="A414" s="292"/>
      <c r="B414" s="295"/>
      <c r="C414" s="298"/>
      <c r="D414" s="127"/>
      <c r="E414" s="301"/>
    </row>
    <row r="415" spans="1:5" x14ac:dyDescent="0.25">
      <c r="A415" s="292"/>
      <c r="B415" s="295"/>
      <c r="C415" s="298"/>
      <c r="D415" s="127"/>
      <c r="E415" s="301"/>
    </row>
    <row r="416" spans="1:5" x14ac:dyDescent="0.25">
      <c r="A416" s="292"/>
      <c r="B416" s="295"/>
      <c r="C416" s="298"/>
      <c r="D416" s="127"/>
      <c r="E416" s="301"/>
    </row>
    <row r="417" spans="1:5" x14ac:dyDescent="0.25">
      <c r="A417" s="292"/>
      <c r="B417" s="295"/>
      <c r="C417" s="298"/>
      <c r="D417" s="127"/>
      <c r="E417" s="301"/>
    </row>
    <row r="418" spans="1:5" x14ac:dyDescent="0.25">
      <c r="A418" s="292"/>
      <c r="B418" s="295"/>
      <c r="C418" s="298"/>
      <c r="D418" s="127"/>
      <c r="E418" s="301"/>
    </row>
    <row r="419" spans="1:5" x14ac:dyDescent="0.25">
      <c r="A419" s="292"/>
      <c r="B419" s="295"/>
      <c r="C419" s="298"/>
      <c r="D419" s="127"/>
      <c r="E419" s="301"/>
    </row>
    <row r="420" spans="1:5" x14ac:dyDescent="0.25">
      <c r="A420" s="292"/>
      <c r="B420" s="295"/>
      <c r="C420" s="298"/>
      <c r="D420" s="127"/>
      <c r="E420" s="301"/>
    </row>
    <row r="421" spans="1:5" x14ac:dyDescent="0.25">
      <c r="A421" s="292"/>
      <c r="B421" s="295"/>
      <c r="C421" s="298"/>
      <c r="D421" s="127"/>
      <c r="E421" s="301"/>
    </row>
    <row r="422" spans="1:5" x14ac:dyDescent="0.25">
      <c r="A422" s="292"/>
      <c r="B422" s="295"/>
      <c r="C422" s="298"/>
      <c r="D422" s="127"/>
      <c r="E422" s="301"/>
    </row>
    <row r="423" spans="1:5" x14ac:dyDescent="0.25">
      <c r="A423" s="292"/>
      <c r="B423" s="295"/>
      <c r="C423" s="298"/>
      <c r="D423" s="127"/>
      <c r="E423" s="301"/>
    </row>
    <row r="424" spans="1:5" x14ac:dyDescent="0.25">
      <c r="A424" s="292"/>
      <c r="B424" s="295"/>
      <c r="C424" s="298"/>
      <c r="D424" s="127"/>
      <c r="E424" s="301"/>
    </row>
    <row r="425" spans="1:5" x14ac:dyDescent="0.25">
      <c r="A425" s="292"/>
      <c r="B425" s="295"/>
      <c r="C425" s="298"/>
      <c r="D425" s="127"/>
      <c r="E425" s="301"/>
    </row>
    <row r="426" spans="1:5" x14ac:dyDescent="0.25">
      <c r="A426" s="292"/>
      <c r="B426" s="295"/>
      <c r="C426" s="298"/>
      <c r="D426" s="127"/>
      <c r="E426" s="301"/>
    </row>
    <row r="427" spans="1:5" x14ac:dyDescent="0.25">
      <c r="A427" s="292"/>
      <c r="B427" s="295"/>
      <c r="C427" s="298"/>
      <c r="D427" s="127"/>
      <c r="E427" s="301"/>
    </row>
    <row r="428" spans="1:5" x14ac:dyDescent="0.25">
      <c r="A428" s="292"/>
      <c r="B428" s="295"/>
      <c r="C428" s="298"/>
      <c r="D428" s="127"/>
      <c r="E428" s="301"/>
    </row>
    <row r="429" spans="1:5" x14ac:dyDescent="0.25">
      <c r="A429" s="292"/>
      <c r="B429" s="295"/>
      <c r="C429" s="298"/>
      <c r="D429" s="127"/>
      <c r="E429" s="301"/>
    </row>
    <row r="430" spans="1:5" x14ac:dyDescent="0.25">
      <c r="A430" s="292"/>
      <c r="B430" s="295"/>
      <c r="C430" s="298"/>
      <c r="D430" s="127"/>
      <c r="E430" s="301"/>
    </row>
    <row r="431" spans="1:5" ht="15.75" thickBot="1" x14ac:dyDescent="0.3">
      <c r="A431" s="293"/>
      <c r="B431" s="295"/>
      <c r="C431" s="299"/>
      <c r="D431" s="131"/>
      <c r="E431" s="302"/>
    </row>
    <row r="432" spans="1:5" x14ac:dyDescent="0.25">
      <c r="A432" s="291">
        <v>22</v>
      </c>
      <c r="B432" s="294" t="s">
        <v>62</v>
      </c>
      <c r="C432" s="297" t="s">
        <v>17</v>
      </c>
      <c r="D432" s="126">
        <f>160*0.9</f>
        <v>144</v>
      </c>
      <c r="E432" s="300">
        <v>118.39</v>
      </c>
    </row>
    <row r="433" spans="1:5" x14ac:dyDescent="0.25">
      <c r="A433" s="292"/>
      <c r="B433" s="295"/>
      <c r="C433" s="298"/>
      <c r="D433" s="127"/>
      <c r="E433" s="301"/>
    </row>
    <row r="434" spans="1:5" x14ac:dyDescent="0.25">
      <c r="A434" s="292"/>
      <c r="B434" s="295"/>
      <c r="C434" s="298"/>
      <c r="D434" s="127"/>
      <c r="E434" s="301"/>
    </row>
    <row r="435" spans="1:5" x14ac:dyDescent="0.25">
      <c r="A435" s="292"/>
      <c r="B435" s="295"/>
      <c r="C435" s="298"/>
      <c r="D435" s="127"/>
      <c r="E435" s="301"/>
    </row>
    <row r="436" spans="1:5" x14ac:dyDescent="0.25">
      <c r="A436" s="292"/>
      <c r="B436" s="295"/>
      <c r="C436" s="298"/>
      <c r="D436" s="127"/>
      <c r="E436" s="301"/>
    </row>
    <row r="437" spans="1:5" x14ac:dyDescent="0.25">
      <c r="A437" s="292"/>
      <c r="B437" s="295"/>
      <c r="C437" s="298"/>
      <c r="D437" s="127"/>
      <c r="E437" s="301"/>
    </row>
    <row r="438" spans="1:5" x14ac:dyDescent="0.25">
      <c r="A438" s="292"/>
      <c r="B438" s="295"/>
      <c r="C438" s="298"/>
      <c r="D438" s="127"/>
      <c r="E438" s="301"/>
    </row>
    <row r="439" spans="1:5" x14ac:dyDescent="0.25">
      <c r="A439" s="292"/>
      <c r="B439" s="295"/>
      <c r="C439" s="298"/>
      <c r="D439" s="127"/>
      <c r="E439" s="301"/>
    </row>
    <row r="440" spans="1:5" x14ac:dyDescent="0.25">
      <c r="A440" s="292"/>
      <c r="B440" s="295"/>
      <c r="C440" s="298"/>
      <c r="D440" s="127"/>
      <c r="E440" s="301"/>
    </row>
    <row r="441" spans="1:5" x14ac:dyDescent="0.25">
      <c r="A441" s="292"/>
      <c r="B441" s="295"/>
      <c r="C441" s="298"/>
      <c r="D441" s="127"/>
      <c r="E441" s="301"/>
    </row>
    <row r="442" spans="1:5" x14ac:dyDescent="0.25">
      <c r="A442" s="292"/>
      <c r="B442" s="295"/>
      <c r="C442" s="298"/>
      <c r="D442" s="127"/>
      <c r="E442" s="301"/>
    </row>
    <row r="443" spans="1:5" x14ac:dyDescent="0.25">
      <c r="A443" s="292"/>
      <c r="B443" s="295"/>
      <c r="C443" s="298"/>
      <c r="D443" s="127"/>
      <c r="E443" s="301"/>
    </row>
    <row r="444" spans="1:5" x14ac:dyDescent="0.25">
      <c r="A444" s="292"/>
      <c r="B444" s="295"/>
      <c r="C444" s="298"/>
      <c r="D444" s="127"/>
      <c r="E444" s="301"/>
    </row>
    <row r="445" spans="1:5" x14ac:dyDescent="0.25">
      <c r="A445" s="292"/>
      <c r="B445" s="295"/>
      <c r="C445" s="298"/>
      <c r="D445" s="127"/>
      <c r="E445" s="301"/>
    </row>
    <row r="446" spans="1:5" x14ac:dyDescent="0.25">
      <c r="A446" s="292"/>
      <c r="B446" s="295"/>
      <c r="C446" s="298"/>
      <c r="D446" s="127"/>
      <c r="E446" s="301"/>
    </row>
    <row r="447" spans="1:5" x14ac:dyDescent="0.25">
      <c r="A447" s="292"/>
      <c r="B447" s="295"/>
      <c r="C447" s="298"/>
      <c r="D447" s="127"/>
      <c r="E447" s="301"/>
    </row>
    <row r="448" spans="1:5" x14ac:dyDescent="0.25">
      <c r="A448" s="292"/>
      <c r="B448" s="295"/>
      <c r="C448" s="298"/>
      <c r="D448" s="127"/>
      <c r="E448" s="301"/>
    </row>
    <row r="449" spans="1:5" x14ac:dyDescent="0.25">
      <c r="A449" s="292"/>
      <c r="B449" s="295"/>
      <c r="C449" s="298"/>
      <c r="D449" s="127"/>
      <c r="E449" s="301"/>
    </row>
    <row r="450" spans="1:5" x14ac:dyDescent="0.25">
      <c r="A450" s="292"/>
      <c r="B450" s="295"/>
      <c r="C450" s="298"/>
      <c r="D450" s="127"/>
      <c r="E450" s="301"/>
    </row>
    <row r="451" spans="1:5" ht="15.75" thickBot="1" x14ac:dyDescent="0.3">
      <c r="A451" s="293"/>
      <c r="B451" s="296"/>
      <c r="C451" s="299"/>
      <c r="D451" s="131"/>
      <c r="E451" s="302"/>
    </row>
    <row r="452" spans="1:5" x14ac:dyDescent="0.25">
      <c r="A452" s="291">
        <v>23</v>
      </c>
      <c r="B452" s="294" t="s">
        <v>63</v>
      </c>
      <c r="C452" s="297" t="s">
        <v>35</v>
      </c>
      <c r="D452" s="126">
        <v>360</v>
      </c>
      <c r="E452" s="300">
        <v>302.26</v>
      </c>
    </row>
    <row r="453" spans="1:5" x14ac:dyDescent="0.25">
      <c r="A453" s="292"/>
      <c r="B453" s="295"/>
      <c r="C453" s="298"/>
      <c r="D453" s="127"/>
      <c r="E453" s="301"/>
    </row>
    <row r="454" spans="1:5" x14ac:dyDescent="0.25">
      <c r="A454" s="292"/>
      <c r="B454" s="295"/>
      <c r="C454" s="298"/>
      <c r="D454" s="127"/>
      <c r="E454" s="301"/>
    </row>
    <row r="455" spans="1:5" x14ac:dyDescent="0.25">
      <c r="A455" s="292"/>
      <c r="B455" s="295"/>
      <c r="C455" s="298"/>
      <c r="D455" s="127"/>
      <c r="E455" s="301"/>
    </row>
    <row r="456" spans="1:5" x14ac:dyDescent="0.25">
      <c r="A456" s="292"/>
      <c r="B456" s="295"/>
      <c r="C456" s="298"/>
      <c r="D456" s="127"/>
      <c r="E456" s="301"/>
    </row>
    <row r="457" spans="1:5" x14ac:dyDescent="0.25">
      <c r="A457" s="292"/>
      <c r="B457" s="295"/>
      <c r="C457" s="298"/>
      <c r="D457" s="127"/>
      <c r="E457" s="301"/>
    </row>
    <row r="458" spans="1:5" x14ac:dyDescent="0.25">
      <c r="A458" s="292"/>
      <c r="B458" s="295"/>
      <c r="C458" s="298"/>
      <c r="D458" s="127"/>
      <c r="E458" s="301"/>
    </row>
    <row r="459" spans="1:5" x14ac:dyDescent="0.25">
      <c r="A459" s="292"/>
      <c r="B459" s="295"/>
      <c r="C459" s="298"/>
      <c r="D459" s="127"/>
      <c r="E459" s="301"/>
    </row>
    <row r="460" spans="1:5" x14ac:dyDescent="0.25">
      <c r="A460" s="292"/>
      <c r="B460" s="295"/>
      <c r="C460" s="298"/>
      <c r="D460" s="127"/>
      <c r="E460" s="301"/>
    </row>
    <row r="461" spans="1:5" x14ac:dyDescent="0.25">
      <c r="A461" s="292"/>
      <c r="B461" s="295"/>
      <c r="C461" s="298"/>
      <c r="D461" s="127"/>
      <c r="E461" s="301"/>
    </row>
    <row r="462" spans="1:5" x14ac:dyDescent="0.25">
      <c r="A462" s="292"/>
      <c r="B462" s="295"/>
      <c r="C462" s="298"/>
      <c r="D462" s="127"/>
      <c r="E462" s="301"/>
    </row>
    <row r="463" spans="1:5" x14ac:dyDescent="0.25">
      <c r="A463" s="292"/>
      <c r="B463" s="295"/>
      <c r="C463" s="298"/>
      <c r="D463" s="127"/>
      <c r="E463" s="301"/>
    </row>
    <row r="464" spans="1:5" x14ac:dyDescent="0.25">
      <c r="A464" s="292"/>
      <c r="B464" s="295"/>
      <c r="C464" s="298"/>
      <c r="D464" s="127"/>
      <c r="E464" s="301"/>
    </row>
    <row r="465" spans="1:5" x14ac:dyDescent="0.25">
      <c r="A465" s="292"/>
      <c r="B465" s="295"/>
      <c r="C465" s="298"/>
      <c r="D465" s="127"/>
      <c r="E465" s="301"/>
    </row>
    <row r="466" spans="1:5" x14ac:dyDescent="0.25">
      <c r="A466" s="292"/>
      <c r="B466" s="295"/>
      <c r="C466" s="298"/>
      <c r="D466" s="127"/>
      <c r="E466" s="301"/>
    </row>
    <row r="467" spans="1:5" x14ac:dyDescent="0.25">
      <c r="A467" s="292"/>
      <c r="B467" s="295"/>
      <c r="C467" s="298"/>
      <c r="D467" s="127"/>
      <c r="E467" s="301"/>
    </row>
    <row r="468" spans="1:5" x14ac:dyDescent="0.25">
      <c r="A468" s="292"/>
      <c r="B468" s="295"/>
      <c r="C468" s="298"/>
      <c r="D468" s="127"/>
      <c r="E468" s="301"/>
    </row>
    <row r="469" spans="1:5" x14ac:dyDescent="0.25">
      <c r="A469" s="292"/>
      <c r="B469" s="295"/>
      <c r="C469" s="298"/>
      <c r="D469" s="127"/>
      <c r="E469" s="301"/>
    </row>
    <row r="470" spans="1:5" x14ac:dyDescent="0.25">
      <c r="A470" s="292"/>
      <c r="B470" s="295"/>
      <c r="C470" s="298"/>
      <c r="D470" s="127"/>
      <c r="E470" s="301"/>
    </row>
    <row r="471" spans="1:5" ht="15.75" thickBot="1" x14ac:dyDescent="0.3">
      <c r="A471" s="292"/>
      <c r="B471" s="295"/>
      <c r="C471" s="298"/>
      <c r="D471" s="127"/>
      <c r="E471" s="301"/>
    </row>
    <row r="472" spans="1:5" ht="16.5" thickBot="1" x14ac:dyDescent="0.3">
      <c r="A472" s="371">
        <v>24</v>
      </c>
      <c r="B472" s="373" t="s">
        <v>103</v>
      </c>
      <c r="C472" s="372" t="s">
        <v>17</v>
      </c>
      <c r="D472" s="369">
        <v>144</v>
      </c>
      <c r="E472" s="370">
        <v>127.43</v>
      </c>
    </row>
    <row r="473" spans="1:5" x14ac:dyDescent="0.25">
      <c r="A473" s="292">
        <v>25</v>
      </c>
      <c r="B473" s="312" t="s">
        <v>64</v>
      </c>
      <c r="C473" s="310" t="s">
        <v>17</v>
      </c>
      <c r="D473" s="128">
        <v>144</v>
      </c>
      <c r="E473" s="301">
        <v>144</v>
      </c>
    </row>
    <row r="474" spans="1:5" x14ac:dyDescent="0.25">
      <c r="A474" s="292"/>
      <c r="B474" s="295"/>
      <c r="C474" s="298"/>
      <c r="D474" s="127"/>
      <c r="E474" s="301"/>
    </row>
    <row r="475" spans="1:5" x14ac:dyDescent="0.25">
      <c r="A475" s="292"/>
      <c r="B475" s="295"/>
      <c r="C475" s="298"/>
      <c r="D475" s="127"/>
      <c r="E475" s="301"/>
    </row>
    <row r="476" spans="1:5" x14ac:dyDescent="0.25">
      <c r="A476" s="292"/>
      <c r="B476" s="295"/>
      <c r="C476" s="298"/>
      <c r="D476" s="127"/>
      <c r="E476" s="301"/>
    </row>
    <row r="477" spans="1:5" x14ac:dyDescent="0.25">
      <c r="A477" s="292"/>
      <c r="B477" s="295"/>
      <c r="C477" s="298"/>
      <c r="D477" s="127"/>
      <c r="E477" s="301"/>
    </row>
    <row r="478" spans="1:5" x14ac:dyDescent="0.25">
      <c r="A478" s="292"/>
      <c r="B478" s="295"/>
      <c r="C478" s="298"/>
      <c r="D478" s="127"/>
      <c r="E478" s="301"/>
    </row>
    <row r="479" spans="1:5" x14ac:dyDescent="0.25">
      <c r="A479" s="292"/>
      <c r="B479" s="295"/>
      <c r="C479" s="298"/>
      <c r="D479" s="127"/>
      <c r="E479" s="301"/>
    </row>
    <row r="480" spans="1:5" x14ac:dyDescent="0.25">
      <c r="A480" s="292"/>
      <c r="B480" s="295"/>
      <c r="C480" s="298"/>
      <c r="D480" s="127"/>
      <c r="E480" s="301"/>
    </row>
    <row r="481" spans="1:5" x14ac:dyDescent="0.25">
      <c r="A481" s="292"/>
      <c r="B481" s="295"/>
      <c r="C481" s="298"/>
      <c r="D481" s="127"/>
      <c r="E481" s="301"/>
    </row>
    <row r="482" spans="1:5" x14ac:dyDescent="0.25">
      <c r="A482" s="292"/>
      <c r="B482" s="295"/>
      <c r="C482" s="298"/>
      <c r="D482" s="127"/>
      <c r="E482" s="301"/>
    </row>
    <row r="483" spans="1:5" x14ac:dyDescent="0.25">
      <c r="A483" s="292"/>
      <c r="B483" s="295"/>
      <c r="C483" s="298"/>
      <c r="D483" s="127"/>
      <c r="E483" s="301"/>
    </row>
    <row r="484" spans="1:5" x14ac:dyDescent="0.25">
      <c r="A484" s="292"/>
      <c r="B484" s="295"/>
      <c r="C484" s="298"/>
      <c r="D484" s="127"/>
      <c r="E484" s="301"/>
    </row>
    <row r="485" spans="1:5" x14ac:dyDescent="0.25">
      <c r="A485" s="292"/>
      <c r="B485" s="295"/>
      <c r="C485" s="298"/>
      <c r="D485" s="127"/>
      <c r="E485" s="301"/>
    </row>
    <row r="486" spans="1:5" x14ac:dyDescent="0.25">
      <c r="A486" s="292"/>
      <c r="B486" s="295"/>
      <c r="C486" s="298"/>
      <c r="D486" s="127"/>
      <c r="E486" s="301"/>
    </row>
    <row r="487" spans="1:5" x14ac:dyDescent="0.25">
      <c r="A487" s="292"/>
      <c r="B487" s="295"/>
      <c r="C487" s="298"/>
      <c r="D487" s="127"/>
      <c r="E487" s="301"/>
    </row>
    <row r="488" spans="1:5" x14ac:dyDescent="0.25">
      <c r="A488" s="292"/>
      <c r="B488" s="295"/>
      <c r="C488" s="298"/>
      <c r="D488" s="127"/>
      <c r="E488" s="301"/>
    </row>
    <row r="489" spans="1:5" x14ac:dyDescent="0.25">
      <c r="A489" s="292"/>
      <c r="B489" s="295"/>
      <c r="C489" s="298"/>
      <c r="D489" s="127"/>
      <c r="E489" s="301"/>
    </row>
    <row r="490" spans="1:5" x14ac:dyDescent="0.25">
      <c r="A490" s="292"/>
      <c r="B490" s="295"/>
      <c r="C490" s="298"/>
      <c r="D490" s="127"/>
      <c r="E490" s="301"/>
    </row>
    <row r="491" spans="1:5" x14ac:dyDescent="0.25">
      <c r="A491" s="292"/>
      <c r="B491" s="295"/>
      <c r="C491" s="298"/>
      <c r="D491" s="127"/>
      <c r="E491" s="301"/>
    </row>
    <row r="492" spans="1:5" ht="15.75" thickBot="1" x14ac:dyDescent="0.3">
      <c r="A492" s="293"/>
      <c r="B492" s="296"/>
      <c r="C492" s="299"/>
      <c r="D492" s="131"/>
      <c r="E492" s="302"/>
    </row>
  </sheetData>
  <sheetProtection formatCells="0" formatColumns="0" formatRows="0" insertRows="0"/>
  <mergeCells count="126">
    <mergeCell ref="E8:E11"/>
    <mergeCell ref="C72:C91"/>
    <mergeCell ref="D72:D91"/>
    <mergeCell ref="D8:D11"/>
    <mergeCell ref="D12:D31"/>
    <mergeCell ref="C32:C51"/>
    <mergeCell ref="D32:D51"/>
    <mergeCell ref="C52:C71"/>
    <mergeCell ref="D52:D71"/>
    <mergeCell ref="E172:E191"/>
    <mergeCell ref="E152:E171"/>
    <mergeCell ref="E132:E151"/>
    <mergeCell ref="E112:E131"/>
    <mergeCell ref="E92:E111"/>
    <mergeCell ref="E72:E91"/>
    <mergeCell ref="E52:E71"/>
    <mergeCell ref="E32:E51"/>
    <mergeCell ref="E12:E31"/>
    <mergeCell ref="E392:E411"/>
    <mergeCell ref="E372:E391"/>
    <mergeCell ref="E352:E371"/>
    <mergeCell ref="E332:E351"/>
    <mergeCell ref="E312:E331"/>
    <mergeCell ref="E272:E291"/>
    <mergeCell ref="E232:E251"/>
    <mergeCell ref="E212:E231"/>
    <mergeCell ref="E192:E211"/>
    <mergeCell ref="A432:A451"/>
    <mergeCell ref="B432:B451"/>
    <mergeCell ref="A412:A431"/>
    <mergeCell ref="B412:B431"/>
    <mergeCell ref="C412:C431"/>
    <mergeCell ref="D412:D431"/>
    <mergeCell ref="C432:C451"/>
    <mergeCell ref="D432:D451"/>
    <mergeCell ref="E432:E451"/>
    <mergeCell ref="E412:E431"/>
    <mergeCell ref="E252:E271"/>
    <mergeCell ref="A292:A311"/>
    <mergeCell ref="A352:A371"/>
    <mergeCell ref="B352:B371"/>
    <mergeCell ref="A332:A351"/>
    <mergeCell ref="B332:B351"/>
    <mergeCell ref="C332:C351"/>
    <mergeCell ref="D332:D351"/>
    <mergeCell ref="C352:C371"/>
    <mergeCell ref="D352:D371"/>
    <mergeCell ref="A272:A291"/>
    <mergeCell ref="B272:B291"/>
    <mergeCell ref="C272:C291"/>
    <mergeCell ref="D272:D291"/>
    <mergeCell ref="C312:C331"/>
    <mergeCell ref="D312:D331"/>
    <mergeCell ref="A252:A271"/>
    <mergeCell ref="B252:B271"/>
    <mergeCell ref="C252:C271"/>
    <mergeCell ref="D252:D271"/>
    <mergeCell ref="A192:A211"/>
    <mergeCell ref="B192:B211"/>
    <mergeCell ref="A172:A191"/>
    <mergeCell ref="B172:B191"/>
    <mergeCell ref="C172:C191"/>
    <mergeCell ref="D172:D191"/>
    <mergeCell ref="C192:C211"/>
    <mergeCell ref="D192:D211"/>
    <mergeCell ref="A232:A251"/>
    <mergeCell ref="B232:B251"/>
    <mergeCell ref="A212:A231"/>
    <mergeCell ref="B212:B231"/>
    <mergeCell ref="C212:C231"/>
    <mergeCell ref="D212:D231"/>
    <mergeCell ref="C232:C251"/>
    <mergeCell ref="D232:D251"/>
    <mergeCell ref="D92:D111"/>
    <mergeCell ref="A152:A171"/>
    <mergeCell ref="B152:B171"/>
    <mergeCell ref="A132:A151"/>
    <mergeCell ref="B132:B151"/>
    <mergeCell ref="C132:C151"/>
    <mergeCell ref="D132:D151"/>
    <mergeCell ref="C152:C171"/>
    <mergeCell ref="D152:D171"/>
    <mergeCell ref="C112:C131"/>
    <mergeCell ref="D112:D131"/>
    <mergeCell ref="A72:A91"/>
    <mergeCell ref="B72:B91"/>
    <mergeCell ref="A52:A71"/>
    <mergeCell ref="B52:B71"/>
    <mergeCell ref="A112:A131"/>
    <mergeCell ref="B112:B131"/>
    <mergeCell ref="A92:A111"/>
    <mergeCell ref="B92:B111"/>
    <mergeCell ref="C92:C111"/>
    <mergeCell ref="B2:D3"/>
    <mergeCell ref="A8:A11"/>
    <mergeCell ref="B8:B11"/>
    <mergeCell ref="C8:C11"/>
    <mergeCell ref="B12:B31"/>
    <mergeCell ref="A32:A51"/>
    <mergeCell ref="B32:B51"/>
    <mergeCell ref="A12:A31"/>
    <mergeCell ref="C12:C31"/>
    <mergeCell ref="A473:A492"/>
    <mergeCell ref="B473:B492"/>
    <mergeCell ref="C473:C492"/>
    <mergeCell ref="D473:D492"/>
    <mergeCell ref="E473:E492"/>
    <mergeCell ref="B292:B311"/>
    <mergeCell ref="C292:C311"/>
    <mergeCell ref="D292:D311"/>
    <mergeCell ref="E292:E311"/>
    <mergeCell ref="A452:A471"/>
    <mergeCell ref="B452:B471"/>
    <mergeCell ref="C452:C471"/>
    <mergeCell ref="D452:D471"/>
    <mergeCell ref="E452:E471"/>
    <mergeCell ref="A312:A331"/>
    <mergeCell ref="B312:B331"/>
    <mergeCell ref="A392:A411"/>
    <mergeCell ref="B392:B411"/>
    <mergeCell ref="A372:A391"/>
    <mergeCell ref="B372:B391"/>
    <mergeCell ref="C372:C391"/>
    <mergeCell ref="D372:D391"/>
    <mergeCell ref="C392:C411"/>
    <mergeCell ref="D392:D411"/>
  </mergeCells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8" zoomScale="55" zoomScaleNormal="55" workbookViewId="0">
      <selection activeCell="AJ12" sqref="AJ12:AJ1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2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169" t="s">
        <v>123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253"/>
      <c r="R2" s="1"/>
      <c r="S2" s="1"/>
      <c r="T2" s="1"/>
      <c r="U2" s="2"/>
      <c r="V2" s="2"/>
    </row>
    <row r="3" spans="1:36" x14ac:dyDescent="0.25">
      <c r="A3" s="1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254"/>
      <c r="R3" s="1"/>
      <c r="S3" s="1"/>
      <c r="T3" s="1"/>
      <c r="U3" s="2"/>
      <c r="V3" s="2"/>
    </row>
    <row r="4" spans="1:36" ht="20.25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2"/>
      <c r="V4" s="2"/>
    </row>
    <row r="5" spans="1:36" ht="20.25" x14ac:dyDescent="0.25">
      <c r="A5" s="1"/>
      <c r="B5" s="5"/>
      <c r="C5" s="5"/>
      <c r="D5" s="5"/>
      <c r="E5" s="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 t="s">
        <v>15</v>
      </c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</row>
    <row r="6" spans="1:36" ht="30" customHeight="1" x14ac:dyDescent="0.25">
      <c r="A6" s="1"/>
      <c r="B6" s="5"/>
      <c r="C6" s="5"/>
      <c r="D6" s="5"/>
      <c r="E6" s="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144" t="s">
        <v>0</v>
      </c>
      <c r="B8" s="147" t="s">
        <v>11</v>
      </c>
      <c r="C8" s="150" t="s">
        <v>13</v>
      </c>
      <c r="D8" s="150" t="s">
        <v>230</v>
      </c>
      <c r="E8" s="147" t="s">
        <v>12</v>
      </c>
      <c r="F8" s="260" t="s">
        <v>6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61"/>
      <c r="R8" s="275" t="s">
        <v>10</v>
      </c>
      <c r="S8" s="276"/>
      <c r="T8" s="276"/>
      <c r="U8" s="277"/>
      <c r="V8" s="265" t="s">
        <v>7</v>
      </c>
      <c r="W8" s="266"/>
      <c r="X8" s="266"/>
      <c r="Y8" s="267"/>
      <c r="Z8" s="265" t="s">
        <v>8</v>
      </c>
      <c r="AA8" s="266"/>
      <c r="AB8" s="266"/>
      <c r="AC8" s="267"/>
      <c r="AD8" s="265" t="s">
        <v>36</v>
      </c>
      <c r="AE8" s="266"/>
      <c r="AF8" s="266"/>
      <c r="AG8" s="267"/>
      <c r="AH8" s="257" t="s">
        <v>9</v>
      </c>
      <c r="AI8" s="154" t="s">
        <v>37</v>
      </c>
      <c r="AJ8" s="154" t="s">
        <v>229</v>
      </c>
    </row>
    <row r="9" spans="1:36" ht="33" customHeight="1" thickBot="1" x14ac:dyDescent="0.3">
      <c r="A9" s="145"/>
      <c r="B9" s="148"/>
      <c r="C9" s="151"/>
      <c r="D9" s="151"/>
      <c r="E9" s="148"/>
      <c r="F9" s="260" t="s">
        <v>1</v>
      </c>
      <c r="G9" s="271"/>
      <c r="H9" s="271"/>
      <c r="I9" s="271"/>
      <c r="J9" s="271"/>
      <c r="K9" s="261"/>
      <c r="L9" s="260" t="s">
        <v>2</v>
      </c>
      <c r="M9" s="271"/>
      <c r="N9" s="271"/>
      <c r="O9" s="271"/>
      <c r="P9" s="271"/>
      <c r="Q9" s="261"/>
      <c r="R9" s="278"/>
      <c r="S9" s="279"/>
      <c r="T9" s="279"/>
      <c r="U9" s="280"/>
      <c r="V9" s="268"/>
      <c r="W9" s="269"/>
      <c r="X9" s="269"/>
      <c r="Y9" s="270"/>
      <c r="Z9" s="268"/>
      <c r="AA9" s="269"/>
      <c r="AB9" s="269"/>
      <c r="AC9" s="270"/>
      <c r="AD9" s="268"/>
      <c r="AE9" s="269"/>
      <c r="AF9" s="269"/>
      <c r="AG9" s="270"/>
      <c r="AH9" s="258"/>
      <c r="AI9" s="155"/>
      <c r="AJ9" s="155"/>
    </row>
    <row r="10" spans="1:36" ht="16.5" thickBot="1" x14ac:dyDescent="0.3">
      <c r="A10" s="145"/>
      <c r="B10" s="148"/>
      <c r="C10" s="151"/>
      <c r="D10" s="151"/>
      <c r="E10" s="148"/>
      <c r="F10" s="272">
        <v>1000.4166666666666</v>
      </c>
      <c r="G10" s="273"/>
      <c r="H10" s="274"/>
      <c r="I10" s="272">
        <v>1000.7916666666666</v>
      </c>
      <c r="J10" s="273"/>
      <c r="K10" s="274"/>
      <c r="L10" s="272">
        <v>1000.4166666666666</v>
      </c>
      <c r="M10" s="273"/>
      <c r="N10" s="274"/>
      <c r="O10" s="272">
        <v>1000.7916666666666</v>
      </c>
      <c r="P10" s="273"/>
      <c r="Q10" s="274"/>
      <c r="R10" s="260" t="s">
        <v>1</v>
      </c>
      <c r="S10" s="261"/>
      <c r="T10" s="260" t="s">
        <v>2</v>
      </c>
      <c r="U10" s="261"/>
      <c r="V10" s="262" t="s">
        <v>1</v>
      </c>
      <c r="W10" s="263"/>
      <c r="X10" s="262" t="s">
        <v>2</v>
      </c>
      <c r="Y10" s="263"/>
      <c r="Z10" s="262" t="s">
        <v>1</v>
      </c>
      <c r="AA10" s="263"/>
      <c r="AB10" s="262" t="s">
        <v>2</v>
      </c>
      <c r="AC10" s="263"/>
      <c r="AD10" s="262" t="s">
        <v>1</v>
      </c>
      <c r="AE10" s="263"/>
      <c r="AF10" s="262" t="s">
        <v>2</v>
      </c>
      <c r="AG10" s="263"/>
      <c r="AH10" s="258"/>
      <c r="AI10" s="155"/>
      <c r="AJ10" s="155"/>
    </row>
    <row r="11" spans="1:36" ht="16.5" thickBot="1" x14ac:dyDescent="0.3">
      <c r="A11" s="146"/>
      <c r="B11" s="149"/>
      <c r="C11" s="152"/>
      <c r="D11" s="152"/>
      <c r="E11" s="149"/>
      <c r="F11" s="7" t="s">
        <v>3</v>
      </c>
      <c r="G11" s="8" t="s">
        <v>4</v>
      </c>
      <c r="H11" s="9" t="s">
        <v>5</v>
      </c>
      <c r="I11" s="7" t="s">
        <v>3</v>
      </c>
      <c r="J11" s="8" t="s">
        <v>4</v>
      </c>
      <c r="K11" s="9" t="s">
        <v>5</v>
      </c>
      <c r="L11" s="7" t="s">
        <v>3</v>
      </c>
      <c r="M11" s="8" t="s">
        <v>4</v>
      </c>
      <c r="N11" s="9" t="s">
        <v>5</v>
      </c>
      <c r="O11" s="7" t="s">
        <v>3</v>
      </c>
      <c r="P11" s="8" t="s">
        <v>4</v>
      </c>
      <c r="Q11" s="9" t="s">
        <v>5</v>
      </c>
      <c r="R11" s="10">
        <v>1000.4166666666666</v>
      </c>
      <c r="S11" s="10">
        <v>1000.7916666666666</v>
      </c>
      <c r="T11" s="10">
        <v>1000.4166666666666</v>
      </c>
      <c r="U11" s="10">
        <v>1000.7916666666666</v>
      </c>
      <c r="V11" s="11">
        <v>1000.4166666666666</v>
      </c>
      <c r="W11" s="11">
        <v>1000.7916666666666</v>
      </c>
      <c r="X11" s="13">
        <v>1000.4166666666666</v>
      </c>
      <c r="Y11" s="14">
        <v>1000.7916666666666</v>
      </c>
      <c r="Z11" s="11">
        <v>1000.4166666666666</v>
      </c>
      <c r="AA11" s="11">
        <v>1000.7916666666666</v>
      </c>
      <c r="AB11" s="11">
        <v>1000.4166666666666</v>
      </c>
      <c r="AC11" s="11">
        <v>1000.7916666666666</v>
      </c>
      <c r="AD11" s="11">
        <v>1000.4166666666666</v>
      </c>
      <c r="AE11" s="11">
        <v>1000.7916666666666</v>
      </c>
      <c r="AF11" s="11">
        <v>1000.4166666666666</v>
      </c>
      <c r="AG11" s="12">
        <v>1000.7916666666666</v>
      </c>
      <c r="AH11" s="323"/>
      <c r="AI11" s="156"/>
      <c r="AJ11" s="156"/>
    </row>
    <row r="12" spans="1:36" ht="18.75" x14ac:dyDescent="0.25">
      <c r="A12" s="142">
        <v>1</v>
      </c>
      <c r="B12" s="175" t="s">
        <v>39</v>
      </c>
      <c r="C12" s="175" t="s">
        <v>45</v>
      </c>
      <c r="D12" s="187">
        <f>100*0.9</f>
        <v>90</v>
      </c>
      <c r="E12" s="3" t="s">
        <v>119</v>
      </c>
      <c r="F12" s="3">
        <v>14</v>
      </c>
      <c r="G12" s="3">
        <v>26</v>
      </c>
      <c r="H12" s="3">
        <v>31</v>
      </c>
      <c r="I12" s="3">
        <v>14</v>
      </c>
      <c r="J12" s="3">
        <v>4</v>
      </c>
      <c r="K12" s="3">
        <v>23</v>
      </c>
      <c r="L12" s="3">
        <v>25</v>
      </c>
      <c r="M12" s="3">
        <v>33</v>
      </c>
      <c r="N12" s="3">
        <v>21</v>
      </c>
      <c r="O12" s="3">
        <v>70</v>
      </c>
      <c r="P12" s="3">
        <v>22.5</v>
      </c>
      <c r="Q12" s="3">
        <v>230</v>
      </c>
      <c r="R12" s="29">
        <v>223</v>
      </c>
      <c r="S12" s="29">
        <v>222</v>
      </c>
      <c r="T12" s="29">
        <v>215</v>
      </c>
      <c r="U12" s="29">
        <v>222</v>
      </c>
      <c r="V12" s="18">
        <f t="shared" ref="V12:V30" si="0">IF(AND(F12=0,G12=0,H12=0),0,IF(AND(F12=0,G12=0),H12,IF(AND(F12=0,H12=0),G12,IF(AND(G12=0,H12=0),F12,IF(F12=0,(G12+H12)/2,IF(G12=0,(F12+H12)/2,IF(H12=0,(F12+G12)/2,(F12+G12+H12)/3)))))))</f>
        <v>23.666666666666668</v>
      </c>
      <c r="W12" s="18">
        <f t="shared" ref="W12:W30" si="1">IF(AND(I12=0,J12=0,K12=0),0,IF(AND(I12=0,J12=0),K12,IF(AND(I12=0,K12=0),J12,IF(AND(J12=0,K12=0),I12,IF(I12=0,(J12+K12)/2,IF(J12=0,(I12+K12)/2,IF(K12=0,(I12+J12)/2,(I12+J12+K12)/3)))))))</f>
        <v>13.666666666666666</v>
      </c>
      <c r="X12" s="18">
        <f t="shared" ref="X12:X30" si="2">IF(AND(L12=0,M12=0,N12=0),0,IF(AND(L12=0,M12=0),N12,IF(AND(L12=0,N12=0),M12,IF(AND(M12=0,N12=0),L12,IF(L12=0,(M12+N12)/2,IF(M12=0,(L12+N12)/2,IF(N12=0,(L12+M12)/2,(L12+M12+N12)/3)))))))</f>
        <v>26.333333333333332</v>
      </c>
      <c r="Y12" s="19">
        <f t="shared" ref="Y12:Y30" si="3">IF(AND(O12=0,P12=0,Q12=0),0,IF(AND(O12=0,P12=0),Q12,IF(AND(O12=0,Q12=0),P12,IF(AND(P12=0,Q12=0),O12,IF(O12=0,(P12+Q12)/2,IF(P12=0,(O12+Q12)/2,IF(Q12=0,(O12+P12)/2,(O12+P12+Q12)/3)))))))</f>
        <v>107.5</v>
      </c>
      <c r="Z12" s="324">
        <f>SUM(V12:V16)</f>
        <v>47.433333333333337</v>
      </c>
      <c r="AA12" s="252">
        <f>SUM(W12:W16)</f>
        <v>28.799999999999997</v>
      </c>
      <c r="AB12" s="252">
        <f>SUM(X12:X16)</f>
        <v>54.166666666666664</v>
      </c>
      <c r="AC12" s="252">
        <f>SUM(Y12:Y16)</f>
        <v>145.66666666666666</v>
      </c>
      <c r="AD12" s="252">
        <f>Z12*0.38*0.9*SQRT(3)</f>
        <v>28.097674610543841</v>
      </c>
      <c r="AE12" s="252">
        <f t="shared" ref="AE12:AG12" si="4">AA12*0.38*0.9*SQRT(3)</f>
        <v>17.060007634230409</v>
      </c>
      <c r="AF12" s="252">
        <f t="shared" si="4"/>
        <v>32.086241210213444</v>
      </c>
      <c r="AG12" s="252">
        <f t="shared" si="4"/>
        <v>86.287307131466321</v>
      </c>
      <c r="AH12" s="252">
        <f>MAX(Z12:AC16)</f>
        <v>145.66666666666666</v>
      </c>
      <c r="AI12" s="214">
        <f>AH12*0.38*0.9*SQRT(3)</f>
        <v>86.287307131466321</v>
      </c>
      <c r="AJ12" s="214">
        <v>60.58</v>
      </c>
    </row>
    <row r="13" spans="1:36" ht="18.75" x14ac:dyDescent="0.25">
      <c r="A13" s="134"/>
      <c r="B13" s="176"/>
      <c r="C13" s="176"/>
      <c r="D13" s="190"/>
      <c r="E13" s="4" t="s">
        <v>120</v>
      </c>
      <c r="F13" s="4">
        <v>24</v>
      </c>
      <c r="G13" s="4">
        <v>25</v>
      </c>
      <c r="H13" s="4">
        <v>4</v>
      </c>
      <c r="I13" s="4">
        <v>4.7</v>
      </c>
      <c r="J13" s="4">
        <v>24.5</v>
      </c>
      <c r="K13" s="4">
        <v>6.8</v>
      </c>
      <c r="L13" s="4">
        <v>4</v>
      </c>
      <c r="M13" s="4">
        <v>31</v>
      </c>
      <c r="N13" s="4">
        <v>8</v>
      </c>
      <c r="O13" s="4">
        <v>15</v>
      </c>
      <c r="P13" s="4">
        <v>33</v>
      </c>
      <c r="Q13" s="4">
        <v>5.5</v>
      </c>
      <c r="R13" s="32">
        <v>223</v>
      </c>
      <c r="S13" s="32">
        <v>222</v>
      </c>
      <c r="T13" s="32">
        <v>215</v>
      </c>
      <c r="U13" s="32">
        <v>222</v>
      </c>
      <c r="V13" s="21">
        <f t="shared" si="0"/>
        <v>17.666666666666668</v>
      </c>
      <c r="W13" s="21">
        <f t="shared" si="1"/>
        <v>12</v>
      </c>
      <c r="X13" s="21">
        <f t="shared" si="2"/>
        <v>14.333333333333334</v>
      </c>
      <c r="Y13" s="22">
        <f t="shared" si="3"/>
        <v>17.833333333333332</v>
      </c>
      <c r="Z13" s="250"/>
      <c r="AA13" s="247"/>
      <c r="AB13" s="247"/>
      <c r="AC13" s="247"/>
      <c r="AD13" s="247"/>
      <c r="AE13" s="247"/>
      <c r="AF13" s="247"/>
      <c r="AG13" s="247"/>
      <c r="AH13" s="247"/>
      <c r="AI13" s="215"/>
      <c r="AJ13" s="215"/>
    </row>
    <row r="14" spans="1:36" ht="18.75" x14ac:dyDescent="0.25">
      <c r="A14" s="134"/>
      <c r="B14" s="176"/>
      <c r="C14" s="176"/>
      <c r="D14" s="190"/>
      <c r="E14" s="17" t="s">
        <v>121</v>
      </c>
      <c r="F14" s="17">
        <v>2.6</v>
      </c>
      <c r="G14" s="17">
        <v>3.5</v>
      </c>
      <c r="H14" s="17">
        <v>6.5</v>
      </c>
      <c r="I14" s="17">
        <v>2.5</v>
      </c>
      <c r="J14" s="17">
        <v>3.4</v>
      </c>
      <c r="K14" s="17">
        <v>1.4</v>
      </c>
      <c r="L14" s="17">
        <v>3.5</v>
      </c>
      <c r="M14" s="17">
        <v>4.5</v>
      </c>
      <c r="N14" s="17">
        <v>2.5</v>
      </c>
      <c r="O14" s="17">
        <v>3.5</v>
      </c>
      <c r="P14" s="17">
        <v>13</v>
      </c>
      <c r="Q14" s="17">
        <v>11.5</v>
      </c>
      <c r="R14" s="31">
        <v>223</v>
      </c>
      <c r="S14" s="31">
        <v>222</v>
      </c>
      <c r="T14" s="31">
        <v>215</v>
      </c>
      <c r="U14" s="31">
        <v>222</v>
      </c>
      <c r="V14" s="21">
        <f t="shared" si="0"/>
        <v>4.2</v>
      </c>
      <c r="W14" s="21">
        <f t="shared" si="1"/>
        <v>2.4333333333333336</v>
      </c>
      <c r="X14" s="21">
        <f t="shared" si="2"/>
        <v>3.5</v>
      </c>
      <c r="Y14" s="22">
        <f t="shared" si="3"/>
        <v>9.3333333333333339</v>
      </c>
      <c r="Z14" s="250"/>
      <c r="AA14" s="247"/>
      <c r="AB14" s="247"/>
      <c r="AC14" s="247"/>
      <c r="AD14" s="247"/>
      <c r="AE14" s="247"/>
      <c r="AF14" s="247"/>
      <c r="AG14" s="247"/>
      <c r="AH14" s="247"/>
      <c r="AI14" s="215"/>
      <c r="AJ14" s="215"/>
    </row>
    <row r="15" spans="1:36" ht="18.75" x14ac:dyDescent="0.25">
      <c r="A15" s="134"/>
      <c r="B15" s="176"/>
      <c r="C15" s="176"/>
      <c r="D15" s="190"/>
      <c r="E15" s="4" t="s">
        <v>122</v>
      </c>
      <c r="F15" s="4">
        <v>0</v>
      </c>
      <c r="G15" s="4">
        <v>1.9</v>
      </c>
      <c r="H15" s="4">
        <v>0</v>
      </c>
      <c r="I15" s="4">
        <v>0</v>
      </c>
      <c r="J15" s="4">
        <v>0.7</v>
      </c>
      <c r="K15" s="4">
        <v>0</v>
      </c>
      <c r="L15" s="4">
        <v>0</v>
      </c>
      <c r="M15" s="4">
        <v>10</v>
      </c>
      <c r="N15" s="4">
        <v>0</v>
      </c>
      <c r="O15" s="4">
        <v>0</v>
      </c>
      <c r="P15" s="4">
        <v>11</v>
      </c>
      <c r="Q15" s="4">
        <v>0</v>
      </c>
      <c r="R15" s="32">
        <v>223</v>
      </c>
      <c r="S15" s="32">
        <v>222</v>
      </c>
      <c r="T15" s="32">
        <v>215</v>
      </c>
      <c r="U15" s="32">
        <v>222</v>
      </c>
      <c r="V15" s="21">
        <f t="shared" si="0"/>
        <v>1.9</v>
      </c>
      <c r="W15" s="21">
        <f t="shared" si="1"/>
        <v>0.7</v>
      </c>
      <c r="X15" s="21">
        <f t="shared" si="2"/>
        <v>10</v>
      </c>
      <c r="Y15" s="22">
        <f t="shared" si="3"/>
        <v>11</v>
      </c>
      <c r="Z15" s="250"/>
      <c r="AA15" s="247"/>
      <c r="AB15" s="247"/>
      <c r="AC15" s="247"/>
      <c r="AD15" s="247"/>
      <c r="AE15" s="247"/>
      <c r="AF15" s="247"/>
      <c r="AG15" s="247"/>
      <c r="AH15" s="247"/>
      <c r="AI15" s="215"/>
      <c r="AJ15" s="215"/>
    </row>
    <row r="16" spans="1:36" ht="19.5" thickBot="1" x14ac:dyDescent="0.3">
      <c r="A16" s="135"/>
      <c r="B16" s="189"/>
      <c r="C16" s="189"/>
      <c r="D16" s="191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36"/>
      <c r="S16" s="36"/>
      <c r="T16" s="36"/>
      <c r="U16" s="36"/>
      <c r="V16" s="25">
        <f t="shared" si="0"/>
        <v>0</v>
      </c>
      <c r="W16" s="25">
        <f t="shared" si="1"/>
        <v>0</v>
      </c>
      <c r="X16" s="25">
        <f t="shared" si="2"/>
        <v>0</v>
      </c>
      <c r="Y16" s="26">
        <f t="shared" si="3"/>
        <v>0</v>
      </c>
      <c r="Z16" s="251"/>
      <c r="AA16" s="248"/>
      <c r="AB16" s="248"/>
      <c r="AC16" s="248"/>
      <c r="AD16" s="248"/>
      <c r="AE16" s="248"/>
      <c r="AF16" s="248"/>
      <c r="AG16" s="248"/>
      <c r="AH16" s="248"/>
      <c r="AI16" s="216"/>
      <c r="AJ16" s="216"/>
    </row>
    <row r="17" spans="1:36" ht="18.75" x14ac:dyDescent="0.25">
      <c r="A17" s="142">
        <v>2</v>
      </c>
      <c r="B17" s="175" t="s">
        <v>16</v>
      </c>
      <c r="C17" s="187" t="s">
        <v>19</v>
      </c>
      <c r="D17" s="187">
        <f>250*0.9</f>
        <v>225</v>
      </c>
      <c r="E17" s="3" t="s">
        <v>124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5</v>
      </c>
      <c r="M17" s="3">
        <v>7</v>
      </c>
      <c r="N17" s="3">
        <v>4</v>
      </c>
      <c r="O17" s="3">
        <v>5</v>
      </c>
      <c r="P17" s="3">
        <v>6.5</v>
      </c>
      <c r="Q17" s="3">
        <v>4</v>
      </c>
      <c r="R17" s="3">
        <v>232</v>
      </c>
      <c r="S17" s="3">
        <v>232</v>
      </c>
      <c r="T17" s="3">
        <v>228</v>
      </c>
      <c r="U17" s="3">
        <v>229</v>
      </c>
      <c r="V17" s="18">
        <f t="shared" si="0"/>
        <v>0</v>
      </c>
      <c r="W17" s="18">
        <f t="shared" si="1"/>
        <v>0</v>
      </c>
      <c r="X17" s="18">
        <f t="shared" si="2"/>
        <v>5.333333333333333</v>
      </c>
      <c r="Y17" s="19">
        <f t="shared" si="3"/>
        <v>5.166666666666667</v>
      </c>
      <c r="Z17" s="324">
        <f>SUM(V17:V19)</f>
        <v>54.166666666666671</v>
      </c>
      <c r="AA17" s="252">
        <f>SUM(W17:W19)</f>
        <v>2.1666666666666665</v>
      </c>
      <c r="AB17" s="252">
        <f>SUM(X17:X19)</f>
        <v>13.166666666666666</v>
      </c>
      <c r="AC17" s="252">
        <f>SUM(Y17:Y19)</f>
        <v>12.666666666666668</v>
      </c>
      <c r="AD17" s="252">
        <f t="shared" ref="AD17:AG23" si="5">Z17*0.38*0.9*SQRT(3)</f>
        <v>32.086241210213451</v>
      </c>
      <c r="AE17" s="252">
        <f t="shared" si="5"/>
        <v>1.283449648408538</v>
      </c>
      <c r="AF17" s="252">
        <f t="shared" si="5"/>
        <v>7.7994247864826542</v>
      </c>
      <c r="AG17" s="252">
        <f t="shared" si="5"/>
        <v>7.5032440983883761</v>
      </c>
      <c r="AH17" s="252">
        <f>MAX(Z17:AC19)</f>
        <v>54.166666666666671</v>
      </c>
      <c r="AI17" s="214">
        <f t="shared" ref="AI17" si="6">AH17*0.38*0.9*SQRT(3)</f>
        <v>32.086241210213451</v>
      </c>
      <c r="AJ17" s="214">
        <v>221.25</v>
      </c>
    </row>
    <row r="18" spans="1:36" ht="18.75" x14ac:dyDescent="0.25">
      <c r="A18" s="134"/>
      <c r="B18" s="176"/>
      <c r="C18" s="190"/>
      <c r="D18" s="190"/>
      <c r="E18" s="4" t="s">
        <v>125</v>
      </c>
      <c r="F18" s="4">
        <v>52</v>
      </c>
      <c r="G18" s="4">
        <v>55</v>
      </c>
      <c r="H18" s="4">
        <v>50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4.5</v>
      </c>
      <c r="O18" s="4">
        <v>0</v>
      </c>
      <c r="P18" s="4">
        <v>0</v>
      </c>
      <c r="Q18" s="4">
        <v>4.5</v>
      </c>
      <c r="R18" s="32">
        <v>232</v>
      </c>
      <c r="S18" s="32">
        <v>232</v>
      </c>
      <c r="T18" s="32">
        <v>228</v>
      </c>
      <c r="U18" s="32">
        <v>229</v>
      </c>
      <c r="V18" s="21">
        <f t="shared" si="0"/>
        <v>52.333333333333336</v>
      </c>
      <c r="W18" s="21">
        <f t="shared" si="1"/>
        <v>0</v>
      </c>
      <c r="X18" s="21">
        <f t="shared" si="2"/>
        <v>4.5</v>
      </c>
      <c r="Y18" s="22">
        <f t="shared" si="3"/>
        <v>4.5</v>
      </c>
      <c r="Z18" s="250"/>
      <c r="AA18" s="247"/>
      <c r="AB18" s="247"/>
      <c r="AC18" s="247"/>
      <c r="AD18" s="247"/>
      <c r="AE18" s="247"/>
      <c r="AF18" s="247"/>
      <c r="AG18" s="247"/>
      <c r="AH18" s="247"/>
      <c r="AI18" s="215"/>
      <c r="AJ18" s="215"/>
    </row>
    <row r="19" spans="1:36" ht="32.25" thickBot="1" x14ac:dyDescent="0.3">
      <c r="A19" s="135"/>
      <c r="B19" s="189"/>
      <c r="C19" s="191"/>
      <c r="D19" s="191"/>
      <c r="E19" s="24" t="s">
        <v>126</v>
      </c>
      <c r="F19" s="24">
        <v>1.5</v>
      </c>
      <c r="G19" s="24">
        <v>3.6</v>
      </c>
      <c r="H19" s="24">
        <v>0.4</v>
      </c>
      <c r="I19" s="24">
        <v>2.5</v>
      </c>
      <c r="J19" s="24">
        <v>0</v>
      </c>
      <c r="K19" s="24">
        <v>0.2</v>
      </c>
      <c r="L19" s="24">
        <v>2</v>
      </c>
      <c r="M19" s="24">
        <v>2</v>
      </c>
      <c r="N19" s="24">
        <v>6</v>
      </c>
      <c r="O19" s="24">
        <v>2</v>
      </c>
      <c r="P19" s="24">
        <v>0</v>
      </c>
      <c r="Q19" s="24">
        <v>4</v>
      </c>
      <c r="R19" s="24">
        <v>232</v>
      </c>
      <c r="S19" s="24">
        <v>232</v>
      </c>
      <c r="T19" s="24">
        <v>228</v>
      </c>
      <c r="U19" s="24">
        <v>229</v>
      </c>
      <c r="V19" s="25">
        <f t="shared" ref="V19" si="7">IF(AND(F19=0,G19=0,H19=0),0,IF(AND(F19=0,G19=0),H19,IF(AND(F19=0,H19=0),G19,IF(AND(G19=0,H19=0),F19,IF(F19=0,(G19+H19)/2,IF(G19=0,(F19+H19)/2,IF(H19=0,(F19+G19)/2,(F19+G19+H19)/3)))))))</f>
        <v>1.8333333333333333</v>
      </c>
      <c r="W19" s="25">
        <f t="shared" ref="W19" si="8">IF(AND(G19=0,H19=0,I19=0),0,IF(AND(G19=0,H19=0),I19,IF(AND(G19=0,I19=0),H19,IF(AND(H19=0,I19=0),G19,IF(G19=0,(H19+I19)/2,IF(H19=0,(G19+I19)/2,IF(I19=0,(G19+H19)/2,(G19+H19+I19)/3)))))))</f>
        <v>2.1666666666666665</v>
      </c>
      <c r="X19" s="25">
        <f t="shared" si="2"/>
        <v>3.3333333333333335</v>
      </c>
      <c r="Y19" s="26">
        <f t="shared" si="3"/>
        <v>3</v>
      </c>
      <c r="Z19" s="251"/>
      <c r="AA19" s="248"/>
      <c r="AB19" s="248"/>
      <c r="AC19" s="248"/>
      <c r="AD19" s="248"/>
      <c r="AE19" s="248"/>
      <c r="AF19" s="248"/>
      <c r="AG19" s="248"/>
      <c r="AH19" s="248"/>
      <c r="AI19" s="216"/>
      <c r="AJ19" s="216"/>
    </row>
    <row r="20" spans="1:36" ht="18.75" x14ac:dyDescent="0.25">
      <c r="A20" s="198">
        <v>3</v>
      </c>
      <c r="B20" s="195" t="s">
        <v>18</v>
      </c>
      <c r="C20" s="197" t="s">
        <v>17</v>
      </c>
      <c r="D20" s="197">
        <f>160*0.9</f>
        <v>144</v>
      </c>
      <c r="E20" s="3" t="s">
        <v>127</v>
      </c>
      <c r="F20" s="3">
        <v>0</v>
      </c>
      <c r="G20" s="3">
        <v>0</v>
      </c>
      <c r="H20" s="3" t="s">
        <v>143</v>
      </c>
      <c r="I20" s="3">
        <v>0</v>
      </c>
      <c r="J20" s="3">
        <v>0</v>
      </c>
      <c r="K20" s="3">
        <v>0.1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228</v>
      </c>
      <c r="S20" s="3">
        <v>228</v>
      </c>
      <c r="T20" s="3">
        <v>228</v>
      </c>
      <c r="U20" s="3">
        <v>230</v>
      </c>
      <c r="V20" s="18" t="str">
        <f t="shared" si="0"/>
        <v>0,,3</v>
      </c>
      <c r="W20" s="18">
        <f t="shared" si="1"/>
        <v>0.1</v>
      </c>
      <c r="X20" s="18">
        <f t="shared" si="2"/>
        <v>0</v>
      </c>
      <c r="Y20" s="19">
        <f t="shared" si="3"/>
        <v>0</v>
      </c>
      <c r="Z20" s="324">
        <f>SUM(V20:V22)</f>
        <v>7.0333333333333341</v>
      </c>
      <c r="AA20" s="252">
        <f>SUM(W20:W22)</f>
        <v>3.8999999999999995</v>
      </c>
      <c r="AB20" s="252">
        <f>SUM(X20:X22)</f>
        <v>24</v>
      </c>
      <c r="AC20" s="252">
        <f>SUM(Y20:Y22)</f>
        <v>25.666666666666668</v>
      </c>
      <c r="AD20" s="252">
        <f t="shared" ref="AD20" si="9">Z20*0.38*0.9*SQRT(3)</f>
        <v>4.166275012526178</v>
      </c>
      <c r="AE20" s="252">
        <f t="shared" si="5"/>
        <v>2.3102093671353683</v>
      </c>
      <c r="AF20" s="252">
        <f t="shared" si="5"/>
        <v>14.216673028525348</v>
      </c>
      <c r="AG20" s="252">
        <f t="shared" si="5"/>
        <v>15.203941988839604</v>
      </c>
      <c r="AH20" s="252">
        <f>MAX(Z20:AC22)</f>
        <v>25.666666666666668</v>
      </c>
      <c r="AI20" s="214">
        <f t="shared" ref="AI20" si="10">AH20*0.38*0.9*SQRT(3)</f>
        <v>15.203941988839604</v>
      </c>
      <c r="AJ20" s="214">
        <v>96.61</v>
      </c>
    </row>
    <row r="21" spans="1:36" ht="18.75" x14ac:dyDescent="0.25">
      <c r="A21" s="121"/>
      <c r="B21" s="177"/>
      <c r="C21" s="193"/>
      <c r="D21" s="193"/>
      <c r="E21" s="4" t="s">
        <v>128</v>
      </c>
      <c r="F21" s="4">
        <v>16.8</v>
      </c>
      <c r="G21" s="4">
        <v>0.8</v>
      </c>
      <c r="H21" s="4">
        <v>3.5</v>
      </c>
      <c r="I21" s="4">
        <v>2.7</v>
      </c>
      <c r="J21" s="4">
        <v>8</v>
      </c>
      <c r="K21" s="4">
        <v>0.7</v>
      </c>
      <c r="L21" s="4">
        <v>30</v>
      </c>
      <c r="M21" s="4">
        <v>15</v>
      </c>
      <c r="N21" s="4">
        <v>27</v>
      </c>
      <c r="O21" s="4">
        <v>32</v>
      </c>
      <c r="P21" s="4">
        <v>14.5</v>
      </c>
      <c r="Q21" s="4">
        <v>30.5</v>
      </c>
      <c r="R21" s="32">
        <v>228</v>
      </c>
      <c r="S21" s="32">
        <v>228</v>
      </c>
      <c r="T21" s="32">
        <v>228</v>
      </c>
      <c r="U21" s="32">
        <v>230</v>
      </c>
      <c r="V21" s="21">
        <f t="shared" si="0"/>
        <v>7.0333333333333341</v>
      </c>
      <c r="W21" s="21">
        <f t="shared" si="1"/>
        <v>3.7999999999999994</v>
      </c>
      <c r="X21" s="21">
        <f t="shared" si="2"/>
        <v>24</v>
      </c>
      <c r="Y21" s="22">
        <f t="shared" si="3"/>
        <v>25.666666666666668</v>
      </c>
      <c r="Z21" s="250"/>
      <c r="AA21" s="247"/>
      <c r="AB21" s="247"/>
      <c r="AC21" s="247"/>
      <c r="AD21" s="247"/>
      <c r="AE21" s="247"/>
      <c r="AF21" s="247"/>
      <c r="AG21" s="247"/>
      <c r="AH21" s="247"/>
      <c r="AI21" s="215"/>
      <c r="AJ21" s="215"/>
    </row>
    <row r="22" spans="1:36" ht="19.5" thickBot="1" x14ac:dyDescent="0.3">
      <c r="A22" s="129"/>
      <c r="B22" s="196"/>
      <c r="C22" s="194"/>
      <c r="D22" s="19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5">
        <f t="shared" si="0"/>
        <v>0</v>
      </c>
      <c r="W22" s="25">
        <f t="shared" si="1"/>
        <v>0</v>
      </c>
      <c r="X22" s="25">
        <f t="shared" si="2"/>
        <v>0</v>
      </c>
      <c r="Y22" s="26">
        <f t="shared" si="3"/>
        <v>0</v>
      </c>
      <c r="Z22" s="251"/>
      <c r="AA22" s="248"/>
      <c r="AB22" s="248"/>
      <c r="AC22" s="248"/>
      <c r="AD22" s="248"/>
      <c r="AE22" s="248"/>
      <c r="AF22" s="248"/>
      <c r="AG22" s="248"/>
      <c r="AH22" s="248"/>
      <c r="AI22" s="216"/>
      <c r="AJ22" s="216"/>
    </row>
    <row r="23" spans="1:36" ht="18.75" x14ac:dyDescent="0.25">
      <c r="A23" s="198">
        <v>4</v>
      </c>
      <c r="B23" s="195" t="s">
        <v>20</v>
      </c>
      <c r="C23" s="197" t="s">
        <v>19</v>
      </c>
      <c r="D23" s="197">
        <v>225</v>
      </c>
      <c r="E23" s="3" t="s">
        <v>129</v>
      </c>
      <c r="F23" s="3">
        <v>19</v>
      </c>
      <c r="G23" s="3">
        <v>51</v>
      </c>
      <c r="H23" s="3">
        <v>28</v>
      </c>
      <c r="I23" s="3">
        <v>7</v>
      </c>
      <c r="J23" s="3">
        <v>13</v>
      </c>
      <c r="K23" s="3">
        <v>12.7</v>
      </c>
      <c r="L23" s="3">
        <v>48</v>
      </c>
      <c r="M23" s="3">
        <v>27</v>
      </c>
      <c r="N23" s="3">
        <v>8</v>
      </c>
      <c r="O23" s="3">
        <v>15</v>
      </c>
      <c r="P23" s="3">
        <v>14</v>
      </c>
      <c r="Q23" s="3">
        <v>31</v>
      </c>
      <c r="R23" s="3">
        <v>227</v>
      </c>
      <c r="S23" s="3">
        <v>229</v>
      </c>
      <c r="T23" s="3">
        <v>227</v>
      </c>
      <c r="U23" s="3">
        <v>216</v>
      </c>
      <c r="V23" s="18">
        <f t="shared" si="0"/>
        <v>32.666666666666664</v>
      </c>
      <c r="W23" s="18">
        <f t="shared" si="1"/>
        <v>10.9</v>
      </c>
      <c r="X23" s="18">
        <f t="shared" si="2"/>
        <v>27.666666666666668</v>
      </c>
      <c r="Y23" s="19">
        <f t="shared" si="3"/>
        <v>20</v>
      </c>
      <c r="Z23" s="324">
        <f>SUM(V23:V26)</f>
        <v>63.5</v>
      </c>
      <c r="AA23" s="252">
        <f>SUM(W23:W26)</f>
        <v>46.56666666666667</v>
      </c>
      <c r="AB23" s="252">
        <f>SUM(X23:X26)</f>
        <v>64.833333333333343</v>
      </c>
      <c r="AC23" s="252">
        <f>SUM(Y23:Y26)</f>
        <v>62.666666666666671</v>
      </c>
      <c r="AD23" s="252">
        <f t="shared" ref="AD23" si="11">Z23*0.38*0.9*SQRT(3)</f>
        <v>37.614947387973302</v>
      </c>
      <c r="AE23" s="252">
        <f t="shared" si="5"/>
        <v>27.584294751180426</v>
      </c>
      <c r="AF23" s="252">
        <f t="shared" si="5"/>
        <v>38.404762556224725</v>
      </c>
      <c r="AG23" s="252">
        <f t="shared" si="5"/>
        <v>37.121312907816183</v>
      </c>
      <c r="AH23" s="252">
        <f>MAX(Z23:AC26)</f>
        <v>64.833333333333343</v>
      </c>
      <c r="AI23" s="214">
        <f t="shared" ref="AI23" si="12">AH23*0.38*0.9*SQRT(3)</f>
        <v>38.404762556224725</v>
      </c>
      <c r="AJ23" s="214">
        <v>191.24</v>
      </c>
    </row>
    <row r="24" spans="1:36" ht="18.75" x14ac:dyDescent="0.25">
      <c r="A24" s="121"/>
      <c r="B24" s="177"/>
      <c r="C24" s="193"/>
      <c r="D24" s="193"/>
      <c r="E24" s="4" t="s">
        <v>130</v>
      </c>
      <c r="F24" s="4">
        <v>15.5</v>
      </c>
      <c r="G24" s="4">
        <v>18</v>
      </c>
      <c r="H24" s="4">
        <v>19</v>
      </c>
      <c r="I24" s="4">
        <v>21</v>
      </c>
      <c r="J24" s="4">
        <v>13.5</v>
      </c>
      <c r="K24" s="4">
        <v>32</v>
      </c>
      <c r="L24" s="4">
        <v>13</v>
      </c>
      <c r="M24" s="4">
        <v>45</v>
      </c>
      <c r="N24" s="4">
        <v>17</v>
      </c>
      <c r="O24" s="4">
        <v>21</v>
      </c>
      <c r="P24" s="4">
        <v>19.5</v>
      </c>
      <c r="Q24" s="4">
        <v>22.5</v>
      </c>
      <c r="R24" s="32">
        <v>227</v>
      </c>
      <c r="S24" s="32">
        <v>229</v>
      </c>
      <c r="T24" s="32">
        <v>227</v>
      </c>
      <c r="U24" s="32">
        <v>216</v>
      </c>
      <c r="V24" s="21">
        <f t="shared" si="0"/>
        <v>17.5</v>
      </c>
      <c r="W24" s="21">
        <f t="shared" si="1"/>
        <v>22.166666666666668</v>
      </c>
      <c r="X24" s="21">
        <f t="shared" si="2"/>
        <v>25</v>
      </c>
      <c r="Y24" s="22">
        <f t="shared" si="3"/>
        <v>21</v>
      </c>
      <c r="Z24" s="250"/>
      <c r="AA24" s="247"/>
      <c r="AB24" s="247"/>
      <c r="AC24" s="247"/>
      <c r="AD24" s="247"/>
      <c r="AE24" s="247"/>
      <c r="AF24" s="247"/>
      <c r="AG24" s="247"/>
      <c r="AH24" s="247"/>
      <c r="AI24" s="215"/>
      <c r="AJ24" s="215"/>
    </row>
    <row r="25" spans="1:36" ht="18.75" x14ac:dyDescent="0.25">
      <c r="A25" s="121"/>
      <c r="B25" s="177"/>
      <c r="C25" s="193"/>
      <c r="D25" s="193"/>
      <c r="E25" s="17" t="s">
        <v>131</v>
      </c>
      <c r="F25" s="17">
        <v>14</v>
      </c>
      <c r="G25" s="17">
        <v>15</v>
      </c>
      <c r="H25" s="17">
        <v>11</v>
      </c>
      <c r="I25" s="17">
        <v>10.5</v>
      </c>
      <c r="J25" s="17">
        <v>19</v>
      </c>
      <c r="K25" s="17">
        <v>11</v>
      </c>
      <c r="L25" s="17">
        <v>4.5</v>
      </c>
      <c r="M25" s="17">
        <v>23</v>
      </c>
      <c r="N25" s="17">
        <v>9</v>
      </c>
      <c r="O25" s="17">
        <v>21</v>
      </c>
      <c r="P25" s="17">
        <v>11.5</v>
      </c>
      <c r="Q25" s="17">
        <v>32.5</v>
      </c>
      <c r="R25" s="17">
        <v>227</v>
      </c>
      <c r="S25" s="17">
        <v>229</v>
      </c>
      <c r="T25" s="17">
        <v>227</v>
      </c>
      <c r="U25" s="17">
        <v>216</v>
      </c>
      <c r="V25" s="21">
        <f t="shared" si="0"/>
        <v>13.333333333333334</v>
      </c>
      <c r="W25" s="21">
        <f t="shared" si="1"/>
        <v>13.5</v>
      </c>
      <c r="X25" s="21">
        <f t="shared" si="2"/>
        <v>12.166666666666666</v>
      </c>
      <c r="Y25" s="22">
        <f t="shared" si="3"/>
        <v>21.666666666666668</v>
      </c>
      <c r="Z25" s="250"/>
      <c r="AA25" s="247"/>
      <c r="AB25" s="247"/>
      <c r="AC25" s="247"/>
      <c r="AD25" s="247"/>
      <c r="AE25" s="247"/>
      <c r="AF25" s="247"/>
      <c r="AG25" s="247"/>
      <c r="AH25" s="247"/>
      <c r="AI25" s="215"/>
      <c r="AJ25" s="215"/>
    </row>
    <row r="26" spans="1:36" ht="19.5" thickBot="1" x14ac:dyDescent="0.3">
      <c r="A26" s="129"/>
      <c r="B26" s="196"/>
      <c r="C26" s="194"/>
      <c r="D26" s="19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0"/>
      <c r="S26" s="30"/>
      <c r="T26" s="30"/>
      <c r="U26" s="30"/>
      <c r="V26" s="25">
        <f t="shared" si="0"/>
        <v>0</v>
      </c>
      <c r="W26" s="25">
        <f t="shared" si="1"/>
        <v>0</v>
      </c>
      <c r="X26" s="25">
        <f t="shared" si="2"/>
        <v>0</v>
      </c>
      <c r="Y26" s="26">
        <f t="shared" si="3"/>
        <v>0</v>
      </c>
      <c r="Z26" s="251"/>
      <c r="AA26" s="248"/>
      <c r="AB26" s="248"/>
      <c r="AC26" s="248"/>
      <c r="AD26" s="248"/>
      <c r="AE26" s="248"/>
      <c r="AF26" s="248"/>
      <c r="AG26" s="248"/>
      <c r="AH26" s="248"/>
      <c r="AI26" s="216"/>
      <c r="AJ26" s="216"/>
    </row>
    <row r="27" spans="1:36" ht="18.75" x14ac:dyDescent="0.25">
      <c r="A27" s="198">
        <v>5</v>
      </c>
      <c r="B27" s="195" t="s">
        <v>22</v>
      </c>
      <c r="C27" s="197" t="s">
        <v>21</v>
      </c>
      <c r="D27" s="197">
        <f>315*0.9</f>
        <v>283.5</v>
      </c>
      <c r="E27" s="3" t="s">
        <v>132</v>
      </c>
      <c r="F27" s="3">
        <v>17</v>
      </c>
      <c r="G27" s="3">
        <v>24</v>
      </c>
      <c r="H27" s="3">
        <v>35.6</v>
      </c>
      <c r="I27" s="3">
        <v>18.899999999999999</v>
      </c>
      <c r="J27" s="3">
        <v>10</v>
      </c>
      <c r="K27" s="3">
        <v>23.7</v>
      </c>
      <c r="L27" s="3">
        <v>133</v>
      </c>
      <c r="M27" s="3">
        <v>130</v>
      </c>
      <c r="N27" s="3">
        <v>97</v>
      </c>
      <c r="O27" s="3">
        <v>37.6</v>
      </c>
      <c r="P27" s="3">
        <v>21.5</v>
      </c>
      <c r="Q27" s="3">
        <v>31.5</v>
      </c>
      <c r="R27" s="3">
        <v>225</v>
      </c>
      <c r="S27" s="3">
        <v>226</v>
      </c>
      <c r="T27" s="3">
        <v>225</v>
      </c>
      <c r="U27" s="3">
        <v>226</v>
      </c>
      <c r="V27" s="18">
        <f t="shared" si="0"/>
        <v>25.533333333333331</v>
      </c>
      <c r="W27" s="18">
        <f t="shared" si="1"/>
        <v>17.533333333333331</v>
      </c>
      <c r="X27" s="18">
        <f t="shared" si="2"/>
        <v>120</v>
      </c>
      <c r="Y27" s="19">
        <f t="shared" si="3"/>
        <v>30.2</v>
      </c>
      <c r="Z27" s="324">
        <f>SUM(V27:V30)</f>
        <v>39.633333333333333</v>
      </c>
      <c r="AA27" s="252">
        <f>SUM(W27:W30)</f>
        <v>43.2</v>
      </c>
      <c r="AB27" s="252">
        <f>SUM(X27:X30)</f>
        <v>169.16666666666669</v>
      </c>
      <c r="AC27" s="252">
        <f>SUM(Y27:Y30)</f>
        <v>79.833333333333329</v>
      </c>
      <c r="AD27" s="252">
        <f t="shared" ref="AD27:AG27" si="13">Z27*0.38*0.9*SQRT(3)</f>
        <v>23.477255876273105</v>
      </c>
      <c r="AE27" s="252">
        <f t="shared" si="13"/>
        <v>25.590011451345617</v>
      </c>
      <c r="AF27" s="252">
        <f t="shared" si="13"/>
        <v>100.2077994718974</v>
      </c>
      <c r="AG27" s="252">
        <f t="shared" si="13"/>
        <v>47.290183199053054</v>
      </c>
      <c r="AH27" s="252">
        <f>MAX(Z27:AC30)</f>
        <v>169.16666666666669</v>
      </c>
      <c r="AI27" s="214">
        <f t="shared" ref="AI27" si="14">AH27*0.38*0.9*SQRT(3)</f>
        <v>100.2077994718974</v>
      </c>
      <c r="AJ27" s="214">
        <v>106.58</v>
      </c>
    </row>
    <row r="28" spans="1:36" ht="18.75" x14ac:dyDescent="0.25">
      <c r="A28" s="121"/>
      <c r="B28" s="177"/>
      <c r="C28" s="193"/>
      <c r="D28" s="193"/>
      <c r="E28" s="4" t="s">
        <v>133</v>
      </c>
      <c r="F28" s="4">
        <v>8.5</v>
      </c>
      <c r="G28" s="4">
        <v>15</v>
      </c>
      <c r="H28" s="4">
        <v>5.7</v>
      </c>
      <c r="I28" s="4">
        <v>9.8000000000000007</v>
      </c>
      <c r="J28" s="4">
        <v>15</v>
      </c>
      <c r="K28" s="4">
        <v>6.2</v>
      </c>
      <c r="L28" s="4">
        <v>15</v>
      </c>
      <c r="M28" s="4">
        <v>48</v>
      </c>
      <c r="N28" s="4">
        <v>8.5</v>
      </c>
      <c r="O28" s="4">
        <v>21.4</v>
      </c>
      <c r="P28" s="4">
        <v>42</v>
      </c>
      <c r="Q28" s="4">
        <v>15.5</v>
      </c>
      <c r="R28" s="32">
        <v>225</v>
      </c>
      <c r="S28" s="32">
        <v>226</v>
      </c>
      <c r="T28" s="32">
        <v>225</v>
      </c>
      <c r="U28" s="32">
        <v>226</v>
      </c>
      <c r="V28" s="21">
        <f t="shared" si="0"/>
        <v>9.7333333333333325</v>
      </c>
      <c r="W28" s="21">
        <f t="shared" si="1"/>
        <v>10.333333333333334</v>
      </c>
      <c r="X28" s="21">
        <f t="shared" si="2"/>
        <v>23.833333333333332</v>
      </c>
      <c r="Y28" s="22">
        <f t="shared" si="3"/>
        <v>26.3</v>
      </c>
      <c r="Z28" s="250"/>
      <c r="AA28" s="247"/>
      <c r="AB28" s="247"/>
      <c r="AC28" s="247"/>
      <c r="AD28" s="247"/>
      <c r="AE28" s="247"/>
      <c r="AF28" s="247"/>
      <c r="AG28" s="247"/>
      <c r="AH28" s="247"/>
      <c r="AI28" s="215"/>
      <c r="AJ28" s="215"/>
    </row>
    <row r="29" spans="1:36" ht="18.75" x14ac:dyDescent="0.25">
      <c r="A29" s="121"/>
      <c r="B29" s="177"/>
      <c r="C29" s="193"/>
      <c r="D29" s="193"/>
      <c r="E29" s="17" t="s">
        <v>134</v>
      </c>
      <c r="F29" s="17">
        <v>2.5</v>
      </c>
      <c r="G29" s="17">
        <v>0.1</v>
      </c>
      <c r="H29" s="17">
        <v>10.5</v>
      </c>
      <c r="I29" s="17">
        <v>14.2</v>
      </c>
      <c r="J29" s="17">
        <v>10.5</v>
      </c>
      <c r="K29" s="17">
        <v>21.3</v>
      </c>
      <c r="L29" s="17">
        <v>8</v>
      </c>
      <c r="M29" s="17">
        <v>6.5</v>
      </c>
      <c r="N29" s="17">
        <v>42</v>
      </c>
      <c r="O29" s="17">
        <v>4</v>
      </c>
      <c r="P29" s="17">
        <v>2</v>
      </c>
      <c r="Q29" s="17">
        <v>39</v>
      </c>
      <c r="R29" s="31">
        <v>225</v>
      </c>
      <c r="S29" s="31">
        <v>226</v>
      </c>
      <c r="T29" s="31">
        <v>225</v>
      </c>
      <c r="U29" s="31">
        <v>226</v>
      </c>
      <c r="V29" s="21">
        <f t="shared" si="0"/>
        <v>4.3666666666666663</v>
      </c>
      <c r="W29" s="21">
        <f t="shared" si="1"/>
        <v>15.333333333333334</v>
      </c>
      <c r="X29" s="21">
        <f t="shared" si="2"/>
        <v>18.833333333333332</v>
      </c>
      <c r="Y29" s="22">
        <f t="shared" si="3"/>
        <v>15</v>
      </c>
      <c r="Z29" s="250"/>
      <c r="AA29" s="247"/>
      <c r="AB29" s="247"/>
      <c r="AC29" s="247"/>
      <c r="AD29" s="247"/>
      <c r="AE29" s="247"/>
      <c r="AF29" s="247"/>
      <c r="AG29" s="247"/>
      <c r="AH29" s="247"/>
      <c r="AI29" s="215"/>
      <c r="AJ29" s="215"/>
    </row>
    <row r="30" spans="1:36" ht="19.5" thickBot="1" x14ac:dyDescent="0.3">
      <c r="A30" s="129"/>
      <c r="B30" s="196"/>
      <c r="C30" s="194"/>
      <c r="D30" s="194"/>
      <c r="E30" s="15" t="s">
        <v>135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9.5</v>
      </c>
      <c r="M30" s="15">
        <v>2</v>
      </c>
      <c r="N30" s="15">
        <v>8</v>
      </c>
      <c r="O30" s="15">
        <v>9</v>
      </c>
      <c r="P30" s="15">
        <v>8</v>
      </c>
      <c r="Q30" s="15">
        <v>8</v>
      </c>
      <c r="R30" s="30">
        <v>225</v>
      </c>
      <c r="S30" s="30">
        <v>226</v>
      </c>
      <c r="T30" s="30">
        <v>225</v>
      </c>
      <c r="U30" s="30">
        <v>226</v>
      </c>
      <c r="V30" s="25">
        <f t="shared" si="0"/>
        <v>0</v>
      </c>
      <c r="W30" s="25">
        <f t="shared" si="1"/>
        <v>0</v>
      </c>
      <c r="X30" s="25">
        <f t="shared" si="2"/>
        <v>6.5</v>
      </c>
      <c r="Y30" s="26">
        <f t="shared" si="3"/>
        <v>8.3333333333333339</v>
      </c>
      <c r="Z30" s="251"/>
      <c r="AA30" s="248"/>
      <c r="AB30" s="248"/>
      <c r="AC30" s="248"/>
      <c r="AD30" s="248"/>
      <c r="AE30" s="248"/>
      <c r="AF30" s="248"/>
      <c r="AG30" s="248"/>
      <c r="AH30" s="248"/>
      <c r="AI30" s="216"/>
      <c r="AJ30" s="216"/>
    </row>
    <row r="31" spans="1:36" ht="18.75" x14ac:dyDescent="0.25">
      <c r="A31" s="198">
        <v>6</v>
      </c>
      <c r="B31" s="195" t="s">
        <v>23</v>
      </c>
      <c r="C31" s="197" t="s">
        <v>17</v>
      </c>
      <c r="D31" s="197">
        <f>160*0.9</f>
        <v>144</v>
      </c>
      <c r="E31" s="3" t="s">
        <v>136</v>
      </c>
      <c r="F31" s="3">
        <v>32.4</v>
      </c>
      <c r="G31" s="3">
        <v>105</v>
      </c>
      <c r="H31" s="3">
        <v>17.399999999999999</v>
      </c>
      <c r="I31" s="3">
        <v>15.6</v>
      </c>
      <c r="J31" s="3">
        <v>14.1</v>
      </c>
      <c r="K31" s="3">
        <v>24.2</v>
      </c>
      <c r="L31" s="3">
        <v>24</v>
      </c>
      <c r="M31" s="3">
        <v>8</v>
      </c>
      <c r="N31" s="3">
        <v>5.5</v>
      </c>
      <c r="O31" s="3">
        <v>20</v>
      </c>
      <c r="P31" s="3">
        <v>22</v>
      </c>
      <c r="Q31" s="3">
        <v>32</v>
      </c>
      <c r="R31" s="3">
        <v>228</v>
      </c>
      <c r="S31" s="3">
        <v>230</v>
      </c>
      <c r="T31" s="3">
        <v>230</v>
      </c>
      <c r="U31" s="3">
        <v>231</v>
      </c>
      <c r="V31" s="18">
        <f t="shared" ref="V31:V34" si="15">IF(AND(F31=0,G31=0,H31=0),0,IF(AND(F31=0,G31=0),H31,IF(AND(F31=0,H31=0),G31,IF(AND(G31=0,H31=0),F31,IF(F31=0,(G31+H31)/2,IF(G31=0,(F31+H31)/2,IF(H31=0,(F31+G31)/2,(F31+G31+H31)/3)))))))</f>
        <v>51.6</v>
      </c>
      <c r="W31" s="18">
        <f t="shared" ref="W31:W34" si="16">IF(AND(I31=0,J31=0,K31=0),0,IF(AND(I31=0,J31=0),K31,IF(AND(I31=0,K31=0),J31,IF(AND(J31=0,K31=0),I31,IF(I31=0,(J31+K31)/2,IF(J31=0,(I31+K31)/2,IF(K31=0,(I31+J31)/2,(I31+J31+K31)/3)))))))</f>
        <v>17.966666666666665</v>
      </c>
      <c r="X31" s="18">
        <f t="shared" ref="X31:X34" si="17">IF(AND(L31=0,M31=0,N31=0),0,IF(AND(L31=0,M31=0),N31,IF(AND(L31=0,N31=0),M31,IF(AND(M31=0,N31=0),L31,IF(L31=0,(M31+N31)/2,IF(M31=0,(L31+N31)/2,IF(N31=0,(L31+M31)/2,(L31+M31+N31)/3)))))))</f>
        <v>12.5</v>
      </c>
      <c r="Y31" s="19">
        <f t="shared" ref="Y31:Y34" si="18">IF(AND(O31=0,P31=0,Q31=0),0,IF(AND(O31=0,P31=0),Q31,IF(AND(O31=0,Q31=0),P31,IF(AND(P31=0,Q31=0),O31,IF(O31=0,(P31+Q31)/2,IF(P31=0,(O31+Q31)/2,IF(Q31=0,(O31+P31)/2,(O31+P31+Q31)/3)))))))</f>
        <v>24.666666666666668</v>
      </c>
      <c r="Z31" s="324">
        <f>SUM(V31:V34)</f>
        <v>94.4</v>
      </c>
      <c r="AA31" s="252">
        <f>SUM(W31:W34)</f>
        <v>71.733333333333334</v>
      </c>
      <c r="AB31" s="252">
        <f>SUM(X31:X34)</f>
        <v>88.4</v>
      </c>
      <c r="AC31" s="252">
        <f>SUM(Y31:Y34)</f>
        <v>108.33333333333334</v>
      </c>
      <c r="AD31" s="252">
        <f t="shared" ref="AD31" si="19">Z31*0.38*0.9*SQRT(3)</f>
        <v>55.918913912199692</v>
      </c>
      <c r="AE31" s="252">
        <f t="shared" ref="AE31" si="20">AA31*0.38*0.9*SQRT(3)</f>
        <v>42.492056051925751</v>
      </c>
      <c r="AF31" s="252">
        <f t="shared" ref="AF31" si="21">AB31*0.38*0.9*SQRT(3)</f>
        <v>52.364745655068361</v>
      </c>
      <c r="AG31" s="252">
        <f t="shared" ref="AG31" si="22">AC31*0.38*0.9*SQRT(3)</f>
        <v>64.172482420426903</v>
      </c>
      <c r="AH31" s="252">
        <f>MAX(Z31:AC34)</f>
        <v>108.33333333333334</v>
      </c>
      <c r="AI31" s="214">
        <f t="shared" ref="AI31" si="23">AH31*0.38*0.9*SQRT(3)</f>
        <v>64.172482420426903</v>
      </c>
      <c r="AJ31" s="214">
        <v>87.53</v>
      </c>
    </row>
    <row r="32" spans="1:36" ht="18.75" x14ac:dyDescent="0.25">
      <c r="A32" s="121"/>
      <c r="B32" s="177"/>
      <c r="C32" s="193"/>
      <c r="D32" s="193"/>
      <c r="E32" s="4" t="s">
        <v>137</v>
      </c>
      <c r="F32" s="4">
        <v>13.2</v>
      </c>
      <c r="G32" s="4">
        <v>22.2</v>
      </c>
      <c r="H32" s="4">
        <v>14.4</v>
      </c>
      <c r="I32" s="4">
        <v>20.5</v>
      </c>
      <c r="J32" s="4">
        <v>23.6</v>
      </c>
      <c r="K32" s="4">
        <v>11.3</v>
      </c>
      <c r="L32" s="4">
        <v>22</v>
      </c>
      <c r="M32" s="4">
        <v>18</v>
      </c>
      <c r="N32" s="4">
        <v>9.1999999999999993</v>
      </c>
      <c r="O32" s="4">
        <v>48.5</v>
      </c>
      <c r="P32" s="4">
        <v>19</v>
      </c>
      <c r="Q32" s="4">
        <v>27.5</v>
      </c>
      <c r="R32" s="32">
        <v>228</v>
      </c>
      <c r="S32" s="32">
        <v>230</v>
      </c>
      <c r="T32" s="32">
        <v>230</v>
      </c>
      <c r="U32" s="32">
        <v>231</v>
      </c>
      <c r="V32" s="21">
        <f t="shared" si="15"/>
        <v>16.599999999999998</v>
      </c>
      <c r="W32" s="21">
        <f t="shared" si="16"/>
        <v>18.466666666666669</v>
      </c>
      <c r="X32" s="21">
        <f t="shared" si="17"/>
        <v>16.400000000000002</v>
      </c>
      <c r="Y32" s="22">
        <f t="shared" si="18"/>
        <v>31.666666666666668</v>
      </c>
      <c r="Z32" s="250"/>
      <c r="AA32" s="247"/>
      <c r="AB32" s="247"/>
      <c r="AC32" s="247"/>
      <c r="AD32" s="247"/>
      <c r="AE32" s="247"/>
      <c r="AF32" s="247"/>
      <c r="AG32" s="247"/>
      <c r="AH32" s="247"/>
      <c r="AI32" s="215"/>
      <c r="AJ32" s="215"/>
    </row>
    <row r="33" spans="1:36" ht="18.75" x14ac:dyDescent="0.25">
      <c r="A33" s="121"/>
      <c r="B33" s="177"/>
      <c r="C33" s="193"/>
      <c r="D33" s="193"/>
      <c r="E33" s="17" t="s">
        <v>138</v>
      </c>
      <c r="F33" s="17">
        <v>17.100000000000001</v>
      </c>
      <c r="G33" s="17">
        <v>11.9</v>
      </c>
      <c r="H33" s="17">
        <v>12.9</v>
      </c>
      <c r="I33" s="17">
        <v>17.3</v>
      </c>
      <c r="J33" s="17">
        <v>7.5</v>
      </c>
      <c r="K33" s="17">
        <v>8</v>
      </c>
      <c r="L33" s="17">
        <v>27.5</v>
      </c>
      <c r="M33" s="17">
        <v>16.5</v>
      </c>
      <c r="N33" s="17">
        <v>33.5</v>
      </c>
      <c r="O33" s="17">
        <v>38</v>
      </c>
      <c r="P33" s="17">
        <v>22.5</v>
      </c>
      <c r="Q33" s="17">
        <v>12.5</v>
      </c>
      <c r="R33" s="31">
        <v>228</v>
      </c>
      <c r="S33" s="31">
        <v>230</v>
      </c>
      <c r="T33" s="31">
        <v>230</v>
      </c>
      <c r="U33" s="31">
        <v>231</v>
      </c>
      <c r="V33" s="21">
        <f t="shared" si="15"/>
        <v>13.966666666666667</v>
      </c>
      <c r="W33" s="21">
        <f t="shared" si="16"/>
        <v>10.933333333333332</v>
      </c>
      <c r="X33" s="21">
        <f t="shared" si="17"/>
        <v>25.833333333333332</v>
      </c>
      <c r="Y33" s="22">
        <f t="shared" si="18"/>
        <v>24.333333333333332</v>
      </c>
      <c r="Z33" s="250"/>
      <c r="AA33" s="247"/>
      <c r="AB33" s="247"/>
      <c r="AC33" s="247"/>
      <c r="AD33" s="247"/>
      <c r="AE33" s="247"/>
      <c r="AF33" s="247"/>
      <c r="AG33" s="247"/>
      <c r="AH33" s="247"/>
      <c r="AI33" s="215"/>
      <c r="AJ33" s="215"/>
    </row>
    <row r="34" spans="1:36" ht="19.5" thickBot="1" x14ac:dyDescent="0.3">
      <c r="A34" s="129"/>
      <c r="B34" s="196"/>
      <c r="C34" s="194"/>
      <c r="D34" s="194"/>
      <c r="E34" s="15" t="s">
        <v>139</v>
      </c>
      <c r="F34" s="15">
        <v>11.1</v>
      </c>
      <c r="G34" s="15">
        <v>5</v>
      </c>
      <c r="H34" s="15">
        <v>20.6</v>
      </c>
      <c r="I34" s="15">
        <v>25.5</v>
      </c>
      <c r="J34" s="15">
        <v>28</v>
      </c>
      <c r="K34" s="15">
        <v>19.600000000000001</v>
      </c>
      <c r="L34" s="15">
        <v>36</v>
      </c>
      <c r="M34" s="15">
        <v>8</v>
      </c>
      <c r="N34" s="15">
        <v>57</v>
      </c>
      <c r="O34" s="15">
        <v>25.5</v>
      </c>
      <c r="P34" s="15">
        <v>20</v>
      </c>
      <c r="Q34" s="15">
        <v>37.5</v>
      </c>
      <c r="R34" s="30">
        <v>228</v>
      </c>
      <c r="S34" s="30">
        <v>230</v>
      </c>
      <c r="T34" s="30">
        <v>230</v>
      </c>
      <c r="U34" s="30">
        <v>231</v>
      </c>
      <c r="V34" s="25">
        <f t="shared" si="15"/>
        <v>12.233333333333334</v>
      </c>
      <c r="W34" s="25">
        <f t="shared" si="16"/>
        <v>24.366666666666664</v>
      </c>
      <c r="X34" s="25">
        <f t="shared" si="17"/>
        <v>33.666666666666664</v>
      </c>
      <c r="Y34" s="26">
        <f t="shared" si="18"/>
        <v>27.666666666666668</v>
      </c>
      <c r="Z34" s="251"/>
      <c r="AA34" s="248"/>
      <c r="AB34" s="248"/>
      <c r="AC34" s="248"/>
      <c r="AD34" s="248"/>
      <c r="AE34" s="248"/>
      <c r="AF34" s="248"/>
      <c r="AG34" s="248"/>
      <c r="AH34" s="248"/>
      <c r="AI34" s="216"/>
      <c r="AJ34" s="216"/>
    </row>
    <row r="35" spans="1:36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44">
        <f>SUM(AF12:AF34)</f>
        <v>245.07964670841193</v>
      </c>
      <c r="AG35" s="44">
        <f>SUM(AG12:AG34)</f>
        <v>257.57847174599044</v>
      </c>
      <c r="AH35" s="38"/>
      <c r="AI35" s="39"/>
    </row>
    <row r="36" spans="1:36" ht="15.75" thickBot="1" x14ac:dyDescent="0.3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9"/>
    </row>
    <row r="37" spans="1:36" ht="18.75" x14ac:dyDescent="0.25">
      <c r="A37" s="198">
        <v>7</v>
      </c>
      <c r="B37" s="195" t="s">
        <v>23</v>
      </c>
      <c r="C37" s="197" t="s">
        <v>140</v>
      </c>
      <c r="D37" s="197"/>
      <c r="E37" s="3" t="s">
        <v>141</v>
      </c>
      <c r="F37" s="3"/>
      <c r="G37" s="3"/>
      <c r="H37" s="3"/>
      <c r="I37" s="3"/>
      <c r="J37" s="3"/>
      <c r="K37" s="3"/>
      <c r="L37" s="3">
        <v>8.9</v>
      </c>
      <c r="M37" s="3">
        <v>8.9</v>
      </c>
      <c r="N37" s="3">
        <v>8.9</v>
      </c>
      <c r="O37" s="3">
        <v>9.4</v>
      </c>
      <c r="P37" s="3">
        <v>9.4</v>
      </c>
      <c r="Q37" s="3">
        <v>9.4</v>
      </c>
      <c r="R37" s="3">
        <v>6.3</v>
      </c>
      <c r="S37" s="3">
        <v>6.3</v>
      </c>
      <c r="T37" s="3">
        <v>6.3</v>
      </c>
      <c r="U37" s="3">
        <v>6.3</v>
      </c>
      <c r="V37" s="18">
        <f t="shared" ref="V37:V39" si="24">IF(AND(F37=0,G37=0,H37=0),0,IF(AND(F37=0,G37=0),H37,IF(AND(F37=0,H37=0),G37,IF(AND(G37=0,H37=0),F37,IF(F37=0,(G37+H37)/2,IF(G37=0,(F37+H37)/2,IF(H37=0,(F37+G37)/2,(F37+G37+H37)/3)))))))</f>
        <v>0</v>
      </c>
      <c r="W37" s="18">
        <f t="shared" ref="W37:W39" si="25">IF(AND(I37=0,J37=0,K37=0),0,IF(AND(I37=0,J37=0),K37,IF(AND(I37=0,K37=0),J37,IF(AND(J37=0,K37=0),I37,IF(I37=0,(J37+K37)/2,IF(J37=0,(I37+K37)/2,IF(K37=0,(I37+J37)/2,(I37+J37+K37)/3)))))))</f>
        <v>0</v>
      </c>
      <c r="X37" s="18">
        <f t="shared" ref="X37:X39" si="26">IF(AND(L37=0,M37=0,N37=0),0,IF(AND(L37=0,M37=0),N37,IF(AND(L37=0,N37=0),M37,IF(AND(M37=0,N37=0),L37,IF(L37=0,(M37+N37)/2,IF(M37=0,(L37+N37)/2,IF(N37=0,(L37+M37)/2,(L37+M37+N37)/3)))))))</f>
        <v>8.9</v>
      </c>
      <c r="Y37" s="19">
        <f t="shared" ref="Y37:Y39" si="27">IF(AND(O37=0,P37=0,Q37=0),0,IF(AND(O37=0,P37=0),Q37,IF(AND(O37=0,Q37=0),P37,IF(AND(P37=0,Q37=0),O37,IF(O37=0,(P37+Q37)/2,IF(P37=0,(O37+Q37)/2,IF(Q37=0,(O37+P37)/2,(O37+P37+Q37)/3)))))))</f>
        <v>9.4</v>
      </c>
      <c r="Z37" s="324">
        <f>SUM(V37:V39)</f>
        <v>0</v>
      </c>
      <c r="AA37" s="252">
        <f>SUM(W37:W39)</f>
        <v>0</v>
      </c>
      <c r="AB37" s="252">
        <f>SUM(X37:X39)</f>
        <v>37.5</v>
      </c>
      <c r="AC37" s="252">
        <f>SUM(Y37:Y39)</f>
        <v>38</v>
      </c>
      <c r="AD37" s="252">
        <f>Z37*6.3*0.9*SQRT(3)</f>
        <v>0</v>
      </c>
      <c r="AE37" s="252">
        <f>AA37*6.3*0.9*SQRT(3)</f>
        <v>0</v>
      </c>
      <c r="AF37" s="252">
        <f>AB37*6.3*0.9*SQRT(3)</f>
        <v>368.27730295933253</v>
      </c>
      <c r="AG37" s="252">
        <f>AC37*6.3*0.9*SQRT(3)</f>
        <v>373.18766699879029</v>
      </c>
      <c r="AH37" s="252">
        <f>MAX(Z37:AC39)</f>
        <v>38</v>
      </c>
      <c r="AI37" s="214">
        <f>AH37*6.3*0.9*SQRT(3)</f>
        <v>373.18766699879029</v>
      </c>
      <c r="AJ37" s="214">
        <v>-31.63</v>
      </c>
    </row>
    <row r="38" spans="1:36" ht="18.75" x14ac:dyDescent="0.25">
      <c r="A38" s="121"/>
      <c r="B38" s="177"/>
      <c r="C38" s="193"/>
      <c r="D38" s="193"/>
      <c r="E38" s="4" t="s">
        <v>110</v>
      </c>
      <c r="F38" s="4"/>
      <c r="G38" s="4"/>
      <c r="H38" s="4"/>
      <c r="I38" s="4"/>
      <c r="J38" s="4"/>
      <c r="K38" s="4"/>
      <c r="L38" s="4">
        <v>14</v>
      </c>
      <c r="M38" s="4">
        <v>14</v>
      </c>
      <c r="N38" s="4">
        <v>14</v>
      </c>
      <c r="O38" s="4">
        <v>14</v>
      </c>
      <c r="P38" s="4">
        <v>14</v>
      </c>
      <c r="Q38" s="4">
        <v>14</v>
      </c>
      <c r="R38" s="32">
        <v>6.3</v>
      </c>
      <c r="S38" s="32">
        <v>6.3</v>
      </c>
      <c r="T38" s="32">
        <v>6.3</v>
      </c>
      <c r="U38" s="32">
        <v>6.3</v>
      </c>
      <c r="V38" s="21">
        <f t="shared" si="24"/>
        <v>0</v>
      </c>
      <c r="W38" s="21">
        <f t="shared" si="25"/>
        <v>0</v>
      </c>
      <c r="X38" s="21">
        <f t="shared" si="26"/>
        <v>14</v>
      </c>
      <c r="Y38" s="22">
        <f t="shared" si="27"/>
        <v>14</v>
      </c>
      <c r="Z38" s="250"/>
      <c r="AA38" s="247"/>
      <c r="AB38" s="247"/>
      <c r="AC38" s="247"/>
      <c r="AD38" s="247"/>
      <c r="AE38" s="247"/>
      <c r="AF38" s="247"/>
      <c r="AG38" s="247"/>
      <c r="AH38" s="247"/>
      <c r="AI38" s="215"/>
      <c r="AJ38" s="215"/>
    </row>
    <row r="39" spans="1:36" ht="19.5" thickBot="1" x14ac:dyDescent="0.3">
      <c r="A39" s="129"/>
      <c r="B39" s="196"/>
      <c r="C39" s="194"/>
      <c r="D39" s="194"/>
      <c r="E39" s="24" t="s">
        <v>142</v>
      </c>
      <c r="F39" s="24"/>
      <c r="G39" s="24"/>
      <c r="H39" s="24"/>
      <c r="I39" s="24"/>
      <c r="J39" s="24"/>
      <c r="K39" s="24"/>
      <c r="L39" s="24">
        <v>14.6</v>
      </c>
      <c r="M39" s="24">
        <v>14.6</v>
      </c>
      <c r="N39" s="24">
        <v>14.6</v>
      </c>
      <c r="O39" s="24">
        <v>14.6</v>
      </c>
      <c r="P39" s="24">
        <v>14.6</v>
      </c>
      <c r="Q39" s="24">
        <v>14.6</v>
      </c>
      <c r="R39" s="36">
        <v>6.3</v>
      </c>
      <c r="S39" s="36">
        <v>6.3</v>
      </c>
      <c r="T39" s="36">
        <v>6.3</v>
      </c>
      <c r="U39" s="36">
        <v>6.3</v>
      </c>
      <c r="V39" s="25">
        <f t="shared" si="24"/>
        <v>0</v>
      </c>
      <c r="W39" s="25">
        <f t="shared" si="25"/>
        <v>0</v>
      </c>
      <c r="X39" s="25">
        <f t="shared" si="26"/>
        <v>14.6</v>
      </c>
      <c r="Y39" s="26">
        <f t="shared" si="27"/>
        <v>14.6</v>
      </c>
      <c r="Z39" s="251"/>
      <c r="AA39" s="248"/>
      <c r="AB39" s="248"/>
      <c r="AC39" s="248"/>
      <c r="AD39" s="248"/>
      <c r="AE39" s="248"/>
      <c r="AF39" s="248"/>
      <c r="AG39" s="248"/>
      <c r="AH39" s="248"/>
      <c r="AI39" s="216"/>
      <c r="AJ39" s="216"/>
    </row>
  </sheetData>
  <sheetProtection formatCells="0" formatColumns="0" formatRows="0" insertRows="0"/>
  <mergeCells count="135">
    <mergeCell ref="AJ17:AJ19"/>
    <mergeCell ref="AJ12:AJ16"/>
    <mergeCell ref="AJ8:AJ11"/>
    <mergeCell ref="D20:D22"/>
    <mergeCell ref="D23:D26"/>
    <mergeCell ref="D27:D30"/>
    <mergeCell ref="D31:D34"/>
    <mergeCell ref="D37:D39"/>
    <mergeCell ref="AJ37:AJ39"/>
    <mergeCell ref="AJ31:AJ34"/>
    <mergeCell ref="AJ27:AJ30"/>
    <mergeCell ref="AJ23:AJ26"/>
    <mergeCell ref="AJ20:AJ22"/>
    <mergeCell ref="AB37:AB39"/>
    <mergeCell ref="AI20:AI22"/>
    <mergeCell ref="AH27:AH30"/>
    <mergeCell ref="AI27:AI30"/>
    <mergeCell ref="AB27:AB30"/>
    <mergeCell ref="AC27:AC30"/>
    <mergeCell ref="AD27:AD30"/>
    <mergeCell ref="AE27:AE30"/>
    <mergeCell ref="AF27:AF30"/>
    <mergeCell ref="AG27:AG30"/>
    <mergeCell ref="AC23:AC26"/>
    <mergeCell ref="AB31:AB34"/>
    <mergeCell ref="AI37:AI39"/>
    <mergeCell ref="AC37:AC39"/>
    <mergeCell ref="AD37:AD39"/>
    <mergeCell ref="AE37:AE39"/>
    <mergeCell ref="AF37:AF39"/>
    <mergeCell ref="AG37:AG39"/>
    <mergeCell ref="AH37:AH39"/>
    <mergeCell ref="AF31:AF34"/>
    <mergeCell ref="AG31:AG34"/>
    <mergeCell ref="AH31:AH34"/>
    <mergeCell ref="AI31:AI34"/>
    <mergeCell ref="AC31:AC34"/>
    <mergeCell ref="AD31:AD34"/>
    <mergeCell ref="AE31:AE34"/>
    <mergeCell ref="A37:A39"/>
    <mergeCell ref="B37:B39"/>
    <mergeCell ref="C37:C39"/>
    <mergeCell ref="Z37:Z39"/>
    <mergeCell ref="AA37:AA39"/>
    <mergeCell ref="A31:A34"/>
    <mergeCell ref="B31:B34"/>
    <mergeCell ref="C31:C34"/>
    <mergeCell ref="Z31:Z34"/>
    <mergeCell ref="AA31:AA34"/>
    <mergeCell ref="A27:A30"/>
    <mergeCell ref="B27:B30"/>
    <mergeCell ref="C27:C30"/>
    <mergeCell ref="Z27:Z30"/>
    <mergeCell ref="AA27:AA30"/>
    <mergeCell ref="A20:A22"/>
    <mergeCell ref="B20:B22"/>
    <mergeCell ref="C20:C22"/>
    <mergeCell ref="Z20:Z22"/>
    <mergeCell ref="AA20:AA22"/>
    <mergeCell ref="AG20:AG22"/>
    <mergeCell ref="AD20:AD22"/>
    <mergeCell ref="AH20:AH22"/>
    <mergeCell ref="A23:A26"/>
    <mergeCell ref="B23:B26"/>
    <mergeCell ref="C23:C26"/>
    <mergeCell ref="Z23:Z26"/>
    <mergeCell ref="AA23:AA26"/>
    <mergeCell ref="AH23:AH26"/>
    <mergeCell ref="AB20:AB22"/>
    <mergeCell ref="AC20:AC22"/>
    <mergeCell ref="AB17:AB19"/>
    <mergeCell ref="AC17:AC19"/>
    <mergeCell ref="AD17:AD19"/>
    <mergeCell ref="AI23:AI26"/>
    <mergeCell ref="AB23:AB26"/>
    <mergeCell ref="AE12:AE16"/>
    <mergeCell ref="AF12:AF16"/>
    <mergeCell ref="AG12:AG16"/>
    <mergeCell ref="AH12:AH16"/>
    <mergeCell ref="AI12:AI16"/>
    <mergeCell ref="AB12:AB16"/>
    <mergeCell ref="AC12:AC16"/>
    <mergeCell ref="AD12:AD16"/>
    <mergeCell ref="AH17:AH19"/>
    <mergeCell ref="AI17:AI19"/>
    <mergeCell ref="AE17:AE19"/>
    <mergeCell ref="AF17:AF19"/>
    <mergeCell ref="AG17:AG19"/>
    <mergeCell ref="AD23:AD26"/>
    <mergeCell ref="AE23:AE26"/>
    <mergeCell ref="AF23:AF26"/>
    <mergeCell ref="AG23:AG26"/>
    <mergeCell ref="AE20:AE22"/>
    <mergeCell ref="AF20:AF22"/>
    <mergeCell ref="A17:A19"/>
    <mergeCell ref="B17:B19"/>
    <mergeCell ref="C17:C19"/>
    <mergeCell ref="Z17:Z19"/>
    <mergeCell ref="AA17:AA19"/>
    <mergeCell ref="A12:A16"/>
    <mergeCell ref="B12:B16"/>
    <mergeCell ref="C12:C16"/>
    <mergeCell ref="Z12:Z16"/>
    <mergeCell ref="AA12:AA16"/>
    <mergeCell ref="D12:D16"/>
    <mergeCell ref="D17:D19"/>
    <mergeCell ref="AI8:AI11"/>
    <mergeCell ref="F9:K9"/>
    <mergeCell ref="L9:Q9"/>
    <mergeCell ref="F10:H10"/>
    <mergeCell ref="I10:K10"/>
    <mergeCell ref="L10:N10"/>
    <mergeCell ref="O10:Q10"/>
    <mergeCell ref="AD10:AE10"/>
    <mergeCell ref="AF10:AG10"/>
    <mergeCell ref="B2:Q3"/>
    <mergeCell ref="F5:U6"/>
    <mergeCell ref="V5:AH6"/>
    <mergeCell ref="A8:A11"/>
    <mergeCell ref="B8:B11"/>
    <mergeCell ref="C8:C11"/>
    <mergeCell ref="E8:E11"/>
    <mergeCell ref="F8:Q8"/>
    <mergeCell ref="R8:U9"/>
    <mergeCell ref="V8:Y9"/>
    <mergeCell ref="Z8:AC9"/>
    <mergeCell ref="AD8:AG9"/>
    <mergeCell ref="AH8:AH11"/>
    <mergeCell ref="R10:S10"/>
    <mergeCell ref="T10:U10"/>
    <mergeCell ref="V10:W10"/>
    <mergeCell ref="X10:Y10"/>
    <mergeCell ref="Z10:AA10"/>
    <mergeCell ref="AB10:AC10"/>
    <mergeCell ref="D8:D11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="55" zoomScaleNormal="55" workbookViewId="0">
      <selection activeCell="E12" sqref="E12:E1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3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144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 t="s">
        <v>145</v>
      </c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ht="33" customHeight="1" x14ac:dyDescent="0.25">
      <c r="A9" s="145"/>
      <c r="B9" s="148"/>
      <c r="C9" s="151"/>
      <c r="D9" s="151"/>
      <c r="E9" s="155"/>
    </row>
    <row r="10" spans="1:5" ht="16.5" customHeight="1" x14ac:dyDescent="0.25">
      <c r="A10" s="145"/>
      <c r="B10" s="148"/>
      <c r="C10" s="151"/>
      <c r="D10" s="151"/>
      <c r="E10" s="155"/>
    </row>
    <row r="11" spans="1:5" ht="15.75" thickBot="1" x14ac:dyDescent="0.3">
      <c r="A11" s="146"/>
      <c r="B11" s="149"/>
      <c r="C11" s="152"/>
      <c r="D11" s="152"/>
      <c r="E11" s="156"/>
    </row>
    <row r="12" spans="1:5" x14ac:dyDescent="0.25">
      <c r="A12" s="142">
        <v>1</v>
      </c>
      <c r="B12" s="175" t="s">
        <v>41</v>
      </c>
      <c r="C12" s="175" t="s">
        <v>17</v>
      </c>
      <c r="D12" s="187">
        <f>160*0.9</f>
        <v>144</v>
      </c>
      <c r="E12" s="214">
        <v>115.96</v>
      </c>
    </row>
    <row r="13" spans="1:5" x14ac:dyDescent="0.25">
      <c r="A13" s="134"/>
      <c r="B13" s="176"/>
      <c r="C13" s="176"/>
      <c r="D13" s="190"/>
      <c r="E13" s="215"/>
    </row>
    <row r="14" spans="1:5" ht="15.75" thickBot="1" x14ac:dyDescent="0.3">
      <c r="A14" s="135"/>
      <c r="B14" s="189"/>
      <c r="C14" s="189"/>
      <c r="D14" s="191"/>
      <c r="E14" s="216"/>
    </row>
    <row r="15" spans="1:5" x14ac:dyDescent="0.25">
      <c r="A15" s="142">
        <v>2</v>
      </c>
      <c r="B15" s="175" t="s">
        <v>39</v>
      </c>
      <c r="C15" s="187" t="s">
        <v>17</v>
      </c>
      <c r="D15" s="187">
        <f>160*0.9</f>
        <v>144</v>
      </c>
      <c r="E15" s="214">
        <v>91.48</v>
      </c>
    </row>
    <row r="16" spans="1:5" ht="15.75" thickBot="1" x14ac:dyDescent="0.3">
      <c r="A16" s="134"/>
      <c r="B16" s="176"/>
      <c r="C16" s="190"/>
      <c r="D16" s="191"/>
      <c r="E16" s="215"/>
    </row>
    <row r="17" spans="1:5" x14ac:dyDescent="0.25">
      <c r="A17" s="231">
        <v>3</v>
      </c>
      <c r="B17" s="197" t="s">
        <v>16</v>
      </c>
      <c r="C17" s="197" t="s">
        <v>17</v>
      </c>
      <c r="D17" s="197">
        <v>144</v>
      </c>
      <c r="E17" s="325">
        <v>122.08</v>
      </c>
    </row>
    <row r="18" spans="1:5" x14ac:dyDescent="0.25">
      <c r="A18" s="201"/>
      <c r="B18" s="193"/>
      <c r="C18" s="193"/>
      <c r="D18" s="193"/>
      <c r="E18" s="217"/>
    </row>
    <row r="19" spans="1:5" x14ac:dyDescent="0.25">
      <c r="A19" s="201"/>
      <c r="B19" s="193"/>
      <c r="C19" s="193"/>
      <c r="D19" s="193"/>
      <c r="E19" s="217"/>
    </row>
    <row r="20" spans="1:5" ht="15.75" thickBot="1" x14ac:dyDescent="0.3">
      <c r="A20" s="239"/>
      <c r="B20" s="194"/>
      <c r="C20" s="194"/>
      <c r="D20" s="194"/>
      <c r="E20" s="326"/>
    </row>
    <row r="21" spans="1:5" x14ac:dyDescent="0.25">
      <c r="A21" s="198">
        <v>4</v>
      </c>
      <c r="B21" s="195" t="s">
        <v>18</v>
      </c>
      <c r="C21" s="197" t="s">
        <v>45</v>
      </c>
      <c r="D21" s="197">
        <f>100*0.9</f>
        <v>90</v>
      </c>
      <c r="E21" s="214">
        <v>90</v>
      </c>
    </row>
    <row r="22" spans="1:5" x14ac:dyDescent="0.25">
      <c r="A22" s="121"/>
      <c r="B22" s="177"/>
      <c r="C22" s="193"/>
      <c r="D22" s="193"/>
      <c r="E22" s="215"/>
    </row>
    <row r="23" spans="1:5" x14ac:dyDescent="0.25">
      <c r="A23" s="121"/>
      <c r="B23" s="177"/>
      <c r="C23" s="193"/>
      <c r="D23" s="193"/>
      <c r="E23" s="215"/>
    </row>
    <row r="24" spans="1:5" ht="15.75" thickBot="1" x14ac:dyDescent="0.3">
      <c r="A24" s="129"/>
      <c r="B24" s="196"/>
      <c r="C24" s="194"/>
      <c r="D24" s="194"/>
      <c r="E24" s="216"/>
    </row>
  </sheetData>
  <sheetProtection formatCells="0" formatColumns="0" formatRows="0" insertRows="0"/>
  <mergeCells count="26">
    <mergeCell ref="E21:E24"/>
    <mergeCell ref="E17:E20"/>
    <mergeCell ref="E15:E16"/>
    <mergeCell ref="E12:E14"/>
    <mergeCell ref="E8:E11"/>
    <mergeCell ref="A21:A24"/>
    <mergeCell ref="B21:B24"/>
    <mergeCell ref="C21:C24"/>
    <mergeCell ref="D21:D24"/>
    <mergeCell ref="A17:A20"/>
    <mergeCell ref="B17:B20"/>
    <mergeCell ref="C17:C20"/>
    <mergeCell ref="D17:D20"/>
    <mergeCell ref="A12:A14"/>
    <mergeCell ref="B12:B14"/>
    <mergeCell ref="C12:C14"/>
    <mergeCell ref="D12:D14"/>
    <mergeCell ref="A15:A16"/>
    <mergeCell ref="B15:B16"/>
    <mergeCell ref="C15:C16"/>
    <mergeCell ref="D15:D16"/>
    <mergeCell ref="B2:D3"/>
    <mergeCell ref="A8:A11"/>
    <mergeCell ref="B8:B11"/>
    <mergeCell ref="C8:C11"/>
    <mergeCell ref="D8:D11"/>
  </mergeCells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30" zoomScale="55" zoomScaleNormal="55" workbookViewId="0">
      <selection activeCell="C76" sqref="C7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.8554687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161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98" t="s">
        <v>0</v>
      </c>
      <c r="B8" s="175" t="s">
        <v>11</v>
      </c>
      <c r="C8" s="175" t="s">
        <v>13</v>
      </c>
      <c r="D8" s="150" t="s">
        <v>230</v>
      </c>
      <c r="E8" s="154" t="s">
        <v>229</v>
      </c>
    </row>
    <row r="9" spans="1:5" ht="33" customHeight="1" x14ac:dyDescent="0.25">
      <c r="A9" s="121"/>
      <c r="B9" s="176"/>
      <c r="C9" s="176"/>
      <c r="D9" s="151"/>
      <c r="E9" s="155"/>
    </row>
    <row r="10" spans="1:5" ht="15.75" customHeight="1" x14ac:dyDescent="0.25">
      <c r="A10" s="121"/>
      <c r="B10" s="176"/>
      <c r="C10" s="176"/>
      <c r="D10" s="151"/>
      <c r="E10" s="155"/>
    </row>
    <row r="11" spans="1:5" ht="15.75" thickBot="1" x14ac:dyDescent="0.3">
      <c r="A11" s="121"/>
      <c r="B11" s="176"/>
      <c r="C11" s="176"/>
      <c r="D11" s="152"/>
      <c r="E11" s="156"/>
    </row>
    <row r="12" spans="1:5" x14ac:dyDescent="0.25">
      <c r="A12" s="134">
        <v>1</v>
      </c>
      <c r="B12" s="176" t="s">
        <v>39</v>
      </c>
      <c r="C12" s="176" t="s">
        <v>17</v>
      </c>
      <c r="D12" s="327">
        <f>160*0.9</f>
        <v>144</v>
      </c>
      <c r="E12" s="180">
        <v>92.86</v>
      </c>
    </row>
    <row r="13" spans="1:5" x14ac:dyDescent="0.25">
      <c r="A13" s="134"/>
      <c r="B13" s="176"/>
      <c r="C13" s="176"/>
      <c r="D13" s="209"/>
      <c r="E13" s="180"/>
    </row>
    <row r="14" spans="1:5" x14ac:dyDescent="0.25">
      <c r="A14" s="134"/>
      <c r="B14" s="176"/>
      <c r="C14" s="176"/>
      <c r="D14" s="209"/>
      <c r="E14" s="180"/>
    </row>
    <row r="15" spans="1:5" x14ac:dyDescent="0.25">
      <c r="A15" s="134"/>
      <c r="B15" s="176"/>
      <c r="C15" s="176"/>
      <c r="D15" s="209"/>
      <c r="E15" s="180"/>
    </row>
    <row r="16" spans="1:5" x14ac:dyDescent="0.25">
      <c r="A16" s="134"/>
      <c r="B16" s="176"/>
      <c r="C16" s="176"/>
      <c r="D16" s="209"/>
      <c r="E16" s="180"/>
    </row>
    <row r="17" spans="1:5" ht="15.75" thickBot="1" x14ac:dyDescent="0.3">
      <c r="A17" s="135"/>
      <c r="B17" s="189"/>
      <c r="C17" s="189"/>
      <c r="D17" s="210"/>
      <c r="E17" s="199"/>
    </row>
    <row r="18" spans="1:5" x14ac:dyDescent="0.25">
      <c r="A18" s="142">
        <v>2</v>
      </c>
      <c r="B18" s="175" t="s">
        <v>16</v>
      </c>
      <c r="C18" s="328" t="s">
        <v>19</v>
      </c>
      <c r="D18" s="331" t="s">
        <v>237</v>
      </c>
      <c r="E18" s="179"/>
    </row>
    <row r="19" spans="1:5" x14ac:dyDescent="0.25">
      <c r="A19" s="134"/>
      <c r="B19" s="176"/>
      <c r="C19" s="329"/>
      <c r="D19" s="332"/>
      <c r="E19" s="180"/>
    </row>
    <row r="20" spans="1:5" x14ac:dyDescent="0.25">
      <c r="A20" s="134"/>
      <c r="B20" s="176"/>
      <c r="C20" s="329"/>
      <c r="D20" s="332"/>
      <c r="E20" s="180"/>
    </row>
    <row r="21" spans="1:5" ht="15.75" thickBot="1" x14ac:dyDescent="0.3">
      <c r="A21" s="135"/>
      <c r="B21" s="189"/>
      <c r="C21" s="330"/>
      <c r="D21" s="333"/>
      <c r="E21" s="199"/>
    </row>
    <row r="22" spans="1:5" x14ac:dyDescent="0.25">
      <c r="A22" s="198">
        <v>3</v>
      </c>
      <c r="B22" s="195" t="s">
        <v>18</v>
      </c>
      <c r="C22" s="175" t="s">
        <v>17</v>
      </c>
      <c r="D22" s="208">
        <f>160*0.9</f>
        <v>144</v>
      </c>
      <c r="E22" s="179">
        <v>117.54</v>
      </c>
    </row>
    <row r="23" spans="1:5" x14ac:dyDescent="0.25">
      <c r="A23" s="121"/>
      <c r="B23" s="177"/>
      <c r="C23" s="176"/>
      <c r="D23" s="209"/>
      <c r="E23" s="180"/>
    </row>
    <row r="24" spans="1:5" x14ac:dyDescent="0.25">
      <c r="A24" s="121"/>
      <c r="B24" s="177"/>
      <c r="C24" s="176"/>
      <c r="D24" s="209"/>
      <c r="E24" s="180"/>
    </row>
    <row r="25" spans="1:5" x14ac:dyDescent="0.25">
      <c r="A25" s="121"/>
      <c r="B25" s="177"/>
      <c r="C25" s="176"/>
      <c r="D25" s="209"/>
      <c r="E25" s="180"/>
    </row>
    <row r="26" spans="1:5" ht="15.75" thickBot="1" x14ac:dyDescent="0.3">
      <c r="A26" s="129"/>
      <c r="B26" s="196"/>
      <c r="C26" s="189"/>
      <c r="D26" s="210"/>
      <c r="E26" s="199"/>
    </row>
    <row r="27" spans="1:5" x14ac:dyDescent="0.25">
      <c r="A27" s="198">
        <v>4</v>
      </c>
      <c r="B27" s="195" t="s">
        <v>20</v>
      </c>
      <c r="C27" s="334" t="s">
        <v>96</v>
      </c>
      <c r="D27" s="208">
        <f>180*0.9</f>
        <v>162</v>
      </c>
      <c r="E27" s="179">
        <v>118.17</v>
      </c>
    </row>
    <row r="28" spans="1:5" x14ac:dyDescent="0.25">
      <c r="A28" s="121"/>
      <c r="B28" s="177"/>
      <c r="C28" s="335"/>
      <c r="D28" s="209"/>
      <c r="E28" s="180"/>
    </row>
    <row r="29" spans="1:5" x14ac:dyDescent="0.25">
      <c r="A29" s="121"/>
      <c r="B29" s="177"/>
      <c r="C29" s="335"/>
      <c r="D29" s="209"/>
      <c r="E29" s="180"/>
    </row>
    <row r="30" spans="1:5" x14ac:dyDescent="0.25">
      <c r="A30" s="121"/>
      <c r="B30" s="177"/>
      <c r="C30" s="335"/>
      <c r="D30" s="209"/>
      <c r="E30" s="180"/>
    </row>
    <row r="31" spans="1:5" x14ac:dyDescent="0.25">
      <c r="A31" s="121"/>
      <c r="B31" s="177"/>
      <c r="C31" s="335"/>
      <c r="D31" s="209"/>
      <c r="E31" s="180"/>
    </row>
    <row r="32" spans="1:5" ht="19.5" customHeight="1" x14ac:dyDescent="0.25">
      <c r="A32" s="121"/>
      <c r="B32" s="177"/>
      <c r="C32" s="335"/>
      <c r="D32" s="209"/>
      <c r="E32" s="180"/>
    </row>
    <row r="33" spans="1:5" ht="15.75" thickBot="1" x14ac:dyDescent="0.3">
      <c r="A33" s="129"/>
      <c r="B33" s="196"/>
      <c r="C33" s="336"/>
      <c r="D33" s="210"/>
      <c r="E33" s="199"/>
    </row>
    <row r="34" spans="1:5" x14ac:dyDescent="0.25">
      <c r="A34" s="198">
        <v>5</v>
      </c>
      <c r="B34" s="195" t="s">
        <v>22</v>
      </c>
      <c r="C34" s="195" t="s">
        <v>17</v>
      </c>
      <c r="D34" s="202">
        <f>160*0.9</f>
        <v>144</v>
      </c>
      <c r="E34" s="179">
        <v>98.59</v>
      </c>
    </row>
    <row r="35" spans="1:5" x14ac:dyDescent="0.25">
      <c r="A35" s="121"/>
      <c r="B35" s="177"/>
      <c r="C35" s="177"/>
      <c r="D35" s="203"/>
      <c r="E35" s="180"/>
    </row>
    <row r="36" spans="1:5" x14ac:dyDescent="0.25">
      <c r="A36" s="121"/>
      <c r="B36" s="177"/>
      <c r="C36" s="177"/>
      <c r="D36" s="203"/>
      <c r="E36" s="180"/>
    </row>
    <row r="37" spans="1:5" x14ac:dyDescent="0.25">
      <c r="A37" s="121"/>
      <c r="B37" s="177"/>
      <c r="C37" s="177"/>
      <c r="D37" s="203"/>
      <c r="E37" s="180"/>
    </row>
    <row r="38" spans="1:5" x14ac:dyDescent="0.25">
      <c r="A38" s="121"/>
      <c r="B38" s="177"/>
      <c r="C38" s="177"/>
      <c r="D38" s="203"/>
      <c r="E38" s="180"/>
    </row>
    <row r="39" spans="1:5" x14ac:dyDescent="0.25">
      <c r="A39" s="121"/>
      <c r="B39" s="177"/>
      <c r="C39" s="177"/>
      <c r="D39" s="203"/>
      <c r="E39" s="180"/>
    </row>
    <row r="40" spans="1:5" x14ac:dyDescent="0.25">
      <c r="A40" s="121"/>
      <c r="B40" s="177"/>
      <c r="C40" s="177"/>
      <c r="D40" s="203"/>
      <c r="E40" s="180"/>
    </row>
    <row r="41" spans="1:5" ht="15.75" thickBot="1" x14ac:dyDescent="0.3">
      <c r="A41" s="129"/>
      <c r="B41" s="196"/>
      <c r="C41" s="196"/>
      <c r="D41" s="204"/>
      <c r="E41" s="199"/>
    </row>
    <row r="42" spans="1:5" x14ac:dyDescent="0.25">
      <c r="A42" s="198">
        <v>6</v>
      </c>
      <c r="B42" s="195" t="s">
        <v>23</v>
      </c>
      <c r="C42" s="195" t="s">
        <v>17</v>
      </c>
      <c r="D42" s="202">
        <f>160*0.9</f>
        <v>144</v>
      </c>
      <c r="E42" s="179">
        <v>139.46</v>
      </c>
    </row>
    <row r="43" spans="1:5" x14ac:dyDescent="0.25">
      <c r="A43" s="121"/>
      <c r="B43" s="177"/>
      <c r="C43" s="177"/>
      <c r="D43" s="203"/>
      <c r="E43" s="180"/>
    </row>
    <row r="44" spans="1:5" x14ac:dyDescent="0.25">
      <c r="A44" s="121"/>
      <c r="B44" s="177"/>
      <c r="C44" s="177"/>
      <c r="D44" s="203"/>
      <c r="E44" s="180"/>
    </row>
    <row r="45" spans="1:5" x14ac:dyDescent="0.25">
      <c r="A45" s="121"/>
      <c r="B45" s="177"/>
      <c r="C45" s="177"/>
      <c r="D45" s="203"/>
      <c r="E45" s="180"/>
    </row>
    <row r="46" spans="1:5" x14ac:dyDescent="0.25">
      <c r="A46" s="121"/>
      <c r="B46" s="177"/>
      <c r="C46" s="177"/>
      <c r="D46" s="203"/>
      <c r="E46" s="180"/>
    </row>
    <row r="47" spans="1:5" x14ac:dyDescent="0.25">
      <c r="A47" s="121"/>
      <c r="B47" s="177"/>
      <c r="C47" s="177"/>
      <c r="D47" s="203"/>
      <c r="E47" s="180"/>
    </row>
    <row r="48" spans="1:5" x14ac:dyDescent="0.25">
      <c r="A48" s="121"/>
      <c r="B48" s="177"/>
      <c r="C48" s="177"/>
      <c r="D48" s="203"/>
      <c r="E48" s="180"/>
    </row>
    <row r="49" spans="1:5" ht="15.75" thickBot="1" x14ac:dyDescent="0.3">
      <c r="A49" s="129"/>
      <c r="B49" s="196"/>
      <c r="C49" s="196"/>
      <c r="D49" s="204"/>
      <c r="E49" s="199"/>
    </row>
    <row r="50" spans="1:5" x14ac:dyDescent="0.25">
      <c r="A50" s="198">
        <v>7</v>
      </c>
      <c r="B50" s="195" t="s">
        <v>24</v>
      </c>
      <c r="C50" s="175" t="s">
        <v>19</v>
      </c>
      <c r="D50" s="208">
        <f>250*0.9</f>
        <v>225</v>
      </c>
      <c r="E50" s="179">
        <v>191.43</v>
      </c>
    </row>
    <row r="51" spans="1:5" x14ac:dyDescent="0.25">
      <c r="A51" s="121"/>
      <c r="B51" s="177"/>
      <c r="C51" s="176"/>
      <c r="D51" s="209"/>
      <c r="E51" s="180"/>
    </row>
    <row r="52" spans="1:5" ht="15.75" thickBot="1" x14ac:dyDescent="0.3">
      <c r="A52" s="129"/>
      <c r="B52" s="196"/>
      <c r="C52" s="189"/>
      <c r="D52" s="210"/>
      <c r="E52" s="199"/>
    </row>
    <row r="53" spans="1:5" x14ac:dyDescent="0.25">
      <c r="A53" s="198">
        <v>8</v>
      </c>
      <c r="B53" s="195" t="s">
        <v>25</v>
      </c>
      <c r="C53" s="337" t="s">
        <v>17</v>
      </c>
      <c r="D53" s="202">
        <f>160*0.9</f>
        <v>144</v>
      </c>
      <c r="E53" s="179">
        <v>144</v>
      </c>
    </row>
    <row r="54" spans="1:5" x14ac:dyDescent="0.25">
      <c r="A54" s="121"/>
      <c r="B54" s="177"/>
      <c r="C54" s="338"/>
      <c r="D54" s="203"/>
      <c r="E54" s="180"/>
    </row>
    <row r="55" spans="1:5" ht="15.75" thickBot="1" x14ac:dyDescent="0.3">
      <c r="A55" s="129"/>
      <c r="B55" s="196"/>
      <c r="C55" s="339"/>
      <c r="D55" s="204"/>
      <c r="E55" s="199"/>
    </row>
    <row r="56" spans="1:5" x14ac:dyDescent="0.25">
      <c r="A56" s="198">
        <v>9</v>
      </c>
      <c r="B56" s="340" t="s">
        <v>158</v>
      </c>
      <c r="C56" s="342" t="s">
        <v>108</v>
      </c>
      <c r="D56" s="331">
        <f>63*0.9</f>
        <v>56.7</v>
      </c>
      <c r="E56" s="179">
        <v>56.7</v>
      </c>
    </row>
    <row r="57" spans="1:5" ht="15.75" thickBot="1" x14ac:dyDescent="0.3">
      <c r="A57" s="129"/>
      <c r="B57" s="341"/>
      <c r="C57" s="343"/>
      <c r="D57" s="333"/>
      <c r="E57" s="199"/>
    </row>
    <row r="58" spans="1:5" ht="16.5" thickBot="1" x14ac:dyDescent="0.3">
      <c r="A58" s="42">
        <v>10</v>
      </c>
      <c r="B58" s="69" t="s">
        <v>159</v>
      </c>
      <c r="C58" s="69" t="s">
        <v>255</v>
      </c>
      <c r="D58" s="70">
        <f>500*0.9</f>
        <v>450</v>
      </c>
      <c r="E58" s="43">
        <v>424.73</v>
      </c>
    </row>
    <row r="59" spans="1:5" x14ac:dyDescent="0.25">
      <c r="A59" s="198">
        <v>11</v>
      </c>
      <c r="B59" s="195" t="s">
        <v>160</v>
      </c>
      <c r="C59" s="337" t="s">
        <v>17</v>
      </c>
      <c r="D59" s="202">
        <v>144</v>
      </c>
      <c r="E59" s="179">
        <v>105.5</v>
      </c>
    </row>
    <row r="60" spans="1:5" x14ac:dyDescent="0.25">
      <c r="A60" s="121"/>
      <c r="B60" s="177"/>
      <c r="C60" s="338"/>
      <c r="D60" s="203"/>
      <c r="E60" s="180"/>
    </row>
    <row r="61" spans="1:5" x14ac:dyDescent="0.25">
      <c r="A61" s="121"/>
      <c r="B61" s="177"/>
      <c r="C61" s="338"/>
      <c r="D61" s="203"/>
      <c r="E61" s="180"/>
    </row>
    <row r="62" spans="1:5" ht="15.75" thickBot="1" x14ac:dyDescent="0.3">
      <c r="A62" s="129"/>
      <c r="B62" s="196"/>
      <c r="C62" s="339"/>
      <c r="D62" s="204"/>
      <c r="E62" s="199"/>
    </row>
    <row r="63" spans="1:5" x14ac:dyDescent="0.25">
      <c r="A63" s="198">
        <v>12</v>
      </c>
      <c r="B63" s="187" t="s">
        <v>256</v>
      </c>
      <c r="C63" s="337" t="s">
        <v>45</v>
      </c>
      <c r="D63" s="202">
        <v>90</v>
      </c>
      <c r="E63" s="179">
        <v>89.41</v>
      </c>
    </row>
    <row r="64" spans="1:5" x14ac:dyDescent="0.25">
      <c r="A64" s="121"/>
      <c r="B64" s="190"/>
      <c r="C64" s="338"/>
      <c r="D64" s="203"/>
      <c r="E64" s="180"/>
    </row>
    <row r="65" spans="1:5" x14ac:dyDescent="0.25">
      <c r="A65" s="121"/>
      <c r="B65" s="190"/>
      <c r="C65" s="338"/>
      <c r="D65" s="203"/>
      <c r="E65" s="180"/>
    </row>
    <row r="66" spans="1:5" ht="15.75" thickBot="1" x14ac:dyDescent="0.3">
      <c r="A66" s="129"/>
      <c r="B66" s="191"/>
      <c r="C66" s="339"/>
      <c r="D66" s="204"/>
      <c r="E66" s="199"/>
    </row>
  </sheetData>
  <sheetProtection formatCells="0" formatColumns="0" formatRows="0" insertRows="0"/>
  <mergeCells count="61">
    <mergeCell ref="D59:D62"/>
    <mergeCell ref="D63:D66"/>
    <mergeCell ref="E18:E21"/>
    <mergeCell ref="E12:E17"/>
    <mergeCell ref="E8:E11"/>
    <mergeCell ref="E63:E66"/>
    <mergeCell ref="E59:E62"/>
    <mergeCell ref="E56:E57"/>
    <mergeCell ref="E53:E55"/>
    <mergeCell ref="E50:E52"/>
    <mergeCell ref="E42:E49"/>
    <mergeCell ref="E34:E41"/>
    <mergeCell ref="E27:E33"/>
    <mergeCell ref="E22:E26"/>
    <mergeCell ref="D34:D41"/>
    <mergeCell ref="D42:D49"/>
    <mergeCell ref="D50:D52"/>
    <mergeCell ref="D53:D55"/>
    <mergeCell ref="D56:D57"/>
    <mergeCell ref="A56:A57"/>
    <mergeCell ref="B56:B57"/>
    <mergeCell ref="C56:C57"/>
    <mergeCell ref="A63:A66"/>
    <mergeCell ref="B63:B66"/>
    <mergeCell ref="C63:C66"/>
    <mergeCell ref="A59:A62"/>
    <mergeCell ref="B59:B62"/>
    <mergeCell ref="C59:C62"/>
    <mergeCell ref="A53:A55"/>
    <mergeCell ref="B53:B55"/>
    <mergeCell ref="C53:C55"/>
    <mergeCell ref="A50:A52"/>
    <mergeCell ref="B50:B52"/>
    <mergeCell ref="C50:C52"/>
    <mergeCell ref="A42:A49"/>
    <mergeCell ref="B42:B49"/>
    <mergeCell ref="C42:C49"/>
    <mergeCell ref="A34:A41"/>
    <mergeCell ref="B34:B41"/>
    <mergeCell ref="C34:C41"/>
    <mergeCell ref="A18:A21"/>
    <mergeCell ref="B18:B21"/>
    <mergeCell ref="C18:C21"/>
    <mergeCell ref="D18:D21"/>
    <mergeCell ref="A27:A33"/>
    <mergeCell ref="B27:B33"/>
    <mergeCell ref="C27:C33"/>
    <mergeCell ref="A22:A26"/>
    <mergeCell ref="B22:B26"/>
    <mergeCell ref="C22:C26"/>
    <mergeCell ref="D22:D26"/>
    <mergeCell ref="D27:D33"/>
    <mergeCell ref="B2:D3"/>
    <mergeCell ref="A8:A11"/>
    <mergeCell ref="B8:B11"/>
    <mergeCell ref="C8:C11"/>
    <mergeCell ref="A12:A17"/>
    <mergeCell ref="B12:B17"/>
    <mergeCell ref="C12:C17"/>
    <mergeCell ref="D8:D11"/>
    <mergeCell ref="D12:D17"/>
  </mergeCells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10" zoomScale="55" zoomScaleNormal="55" workbookViewId="0">
      <selection activeCell="E35" sqref="E35:E38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0" bestFit="1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38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98" t="s">
        <v>0</v>
      </c>
      <c r="B8" s="175" t="s">
        <v>11</v>
      </c>
      <c r="C8" s="175" t="s">
        <v>13</v>
      </c>
      <c r="D8" s="175" t="s">
        <v>230</v>
      </c>
      <c r="E8" s="267" t="s">
        <v>229</v>
      </c>
    </row>
    <row r="9" spans="1:5" ht="33" customHeight="1" x14ac:dyDescent="0.25">
      <c r="A9" s="121"/>
      <c r="B9" s="176"/>
      <c r="C9" s="176"/>
      <c r="D9" s="176"/>
      <c r="E9" s="349"/>
    </row>
    <row r="10" spans="1:5" ht="15.75" customHeight="1" x14ac:dyDescent="0.25">
      <c r="A10" s="121"/>
      <c r="B10" s="176"/>
      <c r="C10" s="176"/>
      <c r="D10" s="176"/>
      <c r="E10" s="349"/>
    </row>
    <row r="11" spans="1:5" x14ac:dyDescent="0.25">
      <c r="A11" s="121"/>
      <c r="B11" s="176"/>
      <c r="C11" s="176"/>
      <c r="D11" s="176"/>
      <c r="E11" s="349"/>
    </row>
    <row r="12" spans="1:5" x14ac:dyDescent="0.25">
      <c r="A12" s="134">
        <v>1</v>
      </c>
      <c r="B12" s="176" t="s">
        <v>39</v>
      </c>
      <c r="C12" s="176">
        <v>400</v>
      </c>
      <c r="D12" s="176">
        <f>400*0.9</f>
        <v>360</v>
      </c>
      <c r="E12" s="99">
        <v>232.35</v>
      </c>
    </row>
    <row r="13" spans="1:5" x14ac:dyDescent="0.25">
      <c r="A13" s="134"/>
      <c r="B13" s="176"/>
      <c r="C13" s="176"/>
      <c r="D13" s="176"/>
      <c r="E13" s="99"/>
    </row>
    <row r="14" spans="1:5" x14ac:dyDescent="0.25">
      <c r="A14" s="134"/>
      <c r="B14" s="176"/>
      <c r="C14" s="176"/>
      <c r="D14" s="176"/>
      <c r="E14" s="99"/>
    </row>
    <row r="15" spans="1:5" x14ac:dyDescent="0.25">
      <c r="A15" s="134"/>
      <c r="B15" s="176"/>
      <c r="C15" s="176"/>
      <c r="D15" s="176"/>
      <c r="E15" s="99"/>
    </row>
    <row r="16" spans="1:5" x14ac:dyDescent="0.25">
      <c r="A16" s="134"/>
      <c r="B16" s="176"/>
      <c r="C16" s="176"/>
      <c r="D16" s="176"/>
      <c r="E16" s="99"/>
    </row>
    <row r="17" spans="1:5" x14ac:dyDescent="0.25">
      <c r="A17" s="134"/>
      <c r="B17" s="176"/>
      <c r="C17" s="176"/>
      <c r="D17" s="176"/>
      <c r="E17" s="99"/>
    </row>
    <row r="18" spans="1:5" x14ac:dyDescent="0.25">
      <c r="A18" s="134">
        <v>2</v>
      </c>
      <c r="B18" s="176" t="s">
        <v>20</v>
      </c>
      <c r="C18" s="176">
        <v>800</v>
      </c>
      <c r="D18" s="176">
        <f>800*0.9</f>
        <v>720</v>
      </c>
      <c r="E18" s="99">
        <v>638.47</v>
      </c>
    </row>
    <row r="19" spans="1:5" x14ac:dyDescent="0.25">
      <c r="A19" s="134"/>
      <c r="B19" s="176"/>
      <c r="C19" s="176"/>
      <c r="D19" s="176"/>
      <c r="E19" s="99"/>
    </row>
    <row r="20" spans="1:5" x14ac:dyDescent="0.25">
      <c r="A20" s="134"/>
      <c r="B20" s="176"/>
      <c r="C20" s="176"/>
      <c r="D20" s="176"/>
      <c r="E20" s="99"/>
    </row>
    <row r="21" spans="1:5" x14ac:dyDescent="0.25">
      <c r="A21" s="134"/>
      <c r="B21" s="176"/>
      <c r="C21" s="176"/>
      <c r="D21" s="176"/>
      <c r="E21" s="99"/>
    </row>
    <row r="22" spans="1:5" x14ac:dyDescent="0.25">
      <c r="A22" s="121">
        <v>3</v>
      </c>
      <c r="B22" s="176" t="s">
        <v>40</v>
      </c>
      <c r="C22" s="348"/>
      <c r="D22" s="348"/>
      <c r="E22" s="99">
        <v>-192.62</v>
      </c>
    </row>
    <row r="23" spans="1:5" x14ac:dyDescent="0.25">
      <c r="A23" s="121"/>
      <c r="B23" s="176"/>
      <c r="C23" s="348"/>
      <c r="D23" s="348"/>
      <c r="E23" s="99"/>
    </row>
    <row r="24" spans="1:5" x14ac:dyDescent="0.25">
      <c r="A24" s="121"/>
      <c r="B24" s="176"/>
      <c r="C24" s="348"/>
      <c r="D24" s="348"/>
      <c r="E24" s="99"/>
    </row>
    <row r="25" spans="1:5" x14ac:dyDescent="0.25">
      <c r="A25" s="121"/>
      <c r="B25" s="176"/>
      <c r="C25" s="348"/>
      <c r="D25" s="348"/>
      <c r="E25" s="99"/>
    </row>
    <row r="26" spans="1:5" x14ac:dyDescent="0.25">
      <c r="A26" s="121"/>
      <c r="B26" s="176"/>
      <c r="C26" s="348"/>
      <c r="D26" s="348"/>
      <c r="E26" s="99"/>
    </row>
    <row r="27" spans="1:5" x14ac:dyDescent="0.25">
      <c r="A27" s="121"/>
      <c r="B27" s="176"/>
      <c r="C27" s="348"/>
      <c r="D27" s="348"/>
      <c r="E27" s="99"/>
    </row>
    <row r="28" spans="1:5" x14ac:dyDescent="0.25">
      <c r="A28" s="121"/>
      <c r="B28" s="176"/>
      <c r="C28" s="348"/>
      <c r="D28" s="348"/>
      <c r="E28" s="99"/>
    </row>
    <row r="29" spans="1:5" x14ac:dyDescent="0.25">
      <c r="A29" s="121"/>
      <c r="B29" s="176"/>
      <c r="C29" s="348"/>
      <c r="D29" s="348"/>
      <c r="E29" s="99"/>
    </row>
    <row r="30" spans="1:5" x14ac:dyDescent="0.25">
      <c r="A30" s="121"/>
      <c r="B30" s="176"/>
      <c r="C30" s="348"/>
      <c r="D30" s="348"/>
      <c r="E30" s="99"/>
    </row>
    <row r="31" spans="1:5" x14ac:dyDescent="0.25">
      <c r="A31" s="161">
        <v>4</v>
      </c>
      <c r="B31" s="346" t="s">
        <v>257</v>
      </c>
      <c r="C31" s="223" t="s">
        <v>260</v>
      </c>
      <c r="D31" s="223">
        <v>450</v>
      </c>
      <c r="E31" s="344">
        <v>450</v>
      </c>
    </row>
    <row r="32" spans="1:5" x14ac:dyDescent="0.25">
      <c r="A32" s="161"/>
      <c r="B32" s="346"/>
      <c r="C32" s="223"/>
      <c r="D32" s="223"/>
      <c r="E32" s="344"/>
    </row>
    <row r="33" spans="1:5" x14ac:dyDescent="0.25">
      <c r="A33" s="161"/>
      <c r="B33" s="346"/>
      <c r="C33" s="223"/>
      <c r="D33" s="223"/>
      <c r="E33" s="344"/>
    </row>
    <row r="34" spans="1:5" x14ac:dyDescent="0.25">
      <c r="A34" s="161"/>
      <c r="B34" s="346"/>
      <c r="C34" s="223"/>
      <c r="D34" s="223"/>
      <c r="E34" s="344"/>
    </row>
    <row r="35" spans="1:5" x14ac:dyDescent="0.25">
      <c r="A35" s="161">
        <v>5</v>
      </c>
      <c r="B35" s="346" t="s">
        <v>258</v>
      </c>
      <c r="C35" s="223">
        <v>250</v>
      </c>
      <c r="D35" s="223">
        <v>225</v>
      </c>
      <c r="E35" s="344">
        <v>225</v>
      </c>
    </row>
    <row r="36" spans="1:5" x14ac:dyDescent="0.25">
      <c r="A36" s="161"/>
      <c r="B36" s="346"/>
      <c r="C36" s="223"/>
      <c r="D36" s="223"/>
      <c r="E36" s="344"/>
    </row>
    <row r="37" spans="1:5" x14ac:dyDescent="0.25">
      <c r="A37" s="161"/>
      <c r="B37" s="346"/>
      <c r="C37" s="223"/>
      <c r="D37" s="223"/>
      <c r="E37" s="344"/>
    </row>
    <row r="38" spans="1:5" x14ac:dyDescent="0.25">
      <c r="A38" s="161"/>
      <c r="B38" s="346"/>
      <c r="C38" s="223"/>
      <c r="D38" s="223"/>
      <c r="E38" s="344"/>
    </row>
    <row r="39" spans="1:5" x14ac:dyDescent="0.25">
      <c r="A39" s="161">
        <v>6</v>
      </c>
      <c r="B39" s="346" t="s">
        <v>259</v>
      </c>
      <c r="C39" s="223">
        <v>160</v>
      </c>
      <c r="D39" s="223">
        <v>144</v>
      </c>
      <c r="E39" s="344">
        <v>144</v>
      </c>
    </row>
    <row r="40" spans="1:5" x14ac:dyDescent="0.25">
      <c r="A40" s="161"/>
      <c r="B40" s="346"/>
      <c r="C40" s="223"/>
      <c r="D40" s="223"/>
      <c r="E40" s="344"/>
    </row>
    <row r="41" spans="1:5" x14ac:dyDescent="0.25">
      <c r="A41" s="161"/>
      <c r="B41" s="346"/>
      <c r="C41" s="223"/>
      <c r="D41" s="223"/>
      <c r="E41" s="344"/>
    </row>
    <row r="42" spans="1:5" ht="15.75" thickBot="1" x14ac:dyDescent="0.3">
      <c r="A42" s="162"/>
      <c r="B42" s="347"/>
      <c r="C42" s="224"/>
      <c r="D42" s="224"/>
      <c r="E42" s="345"/>
    </row>
  </sheetData>
  <sheetProtection formatCells="0" formatColumns="0" formatRows="0" insertRows="0"/>
  <mergeCells count="36">
    <mergeCell ref="E22:E30"/>
    <mergeCell ref="E18:E21"/>
    <mergeCell ref="E12:E17"/>
    <mergeCell ref="B2:D3"/>
    <mergeCell ref="A8:A11"/>
    <mergeCell ref="B8:B11"/>
    <mergeCell ref="C8:C11"/>
    <mergeCell ref="D8:D11"/>
    <mergeCell ref="E8:E11"/>
    <mergeCell ref="A12:A17"/>
    <mergeCell ref="C22:C30"/>
    <mergeCell ref="C12:C17"/>
    <mergeCell ref="B12:B17"/>
    <mergeCell ref="D12:D17"/>
    <mergeCell ref="D18:D21"/>
    <mergeCell ref="A18:A21"/>
    <mergeCell ref="B18:B21"/>
    <mergeCell ref="C18:C21"/>
    <mergeCell ref="A22:A30"/>
    <mergeCell ref="B22:B30"/>
    <mergeCell ref="D22:D30"/>
    <mergeCell ref="A31:A34"/>
    <mergeCell ref="A35:A38"/>
    <mergeCell ref="A39:A42"/>
    <mergeCell ref="B39:B42"/>
    <mergeCell ref="C39:C42"/>
    <mergeCell ref="C31:C34"/>
    <mergeCell ref="B31:B34"/>
    <mergeCell ref="B35:B38"/>
    <mergeCell ref="C35:C38"/>
    <mergeCell ref="D39:D42"/>
    <mergeCell ref="E39:E42"/>
    <mergeCell ref="E35:E38"/>
    <mergeCell ref="E31:E34"/>
    <mergeCell ref="D31:D34"/>
    <mergeCell ref="D35:D38"/>
  </mergeCells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55" zoomScaleNormal="55" workbookViewId="0">
      <selection activeCell="E24" sqref="E24:E27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2.85546875" bestFit="1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42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98" t="s">
        <v>0</v>
      </c>
      <c r="B8" s="175" t="s">
        <v>11</v>
      </c>
      <c r="C8" s="175" t="s">
        <v>13</v>
      </c>
      <c r="D8" s="175" t="s">
        <v>230</v>
      </c>
      <c r="E8" s="267" t="s">
        <v>229</v>
      </c>
    </row>
    <row r="9" spans="1:5" ht="33" customHeight="1" x14ac:dyDescent="0.25">
      <c r="A9" s="121"/>
      <c r="B9" s="176"/>
      <c r="C9" s="176"/>
      <c r="D9" s="176"/>
      <c r="E9" s="349"/>
    </row>
    <row r="10" spans="1:5" ht="15.75" customHeight="1" x14ac:dyDescent="0.25">
      <c r="A10" s="121"/>
      <c r="B10" s="176"/>
      <c r="C10" s="176"/>
      <c r="D10" s="176"/>
      <c r="E10" s="349"/>
    </row>
    <row r="11" spans="1:5" x14ac:dyDescent="0.25">
      <c r="A11" s="121"/>
      <c r="B11" s="176"/>
      <c r="C11" s="176"/>
      <c r="D11" s="176"/>
      <c r="E11" s="349"/>
    </row>
    <row r="12" spans="1:5" x14ac:dyDescent="0.25">
      <c r="A12" s="134">
        <v>1</v>
      </c>
      <c r="B12" s="176" t="s">
        <v>41</v>
      </c>
      <c r="C12" s="176">
        <v>160</v>
      </c>
      <c r="D12" s="176">
        <f>160*0.9</f>
        <v>144</v>
      </c>
      <c r="E12" s="350" t="s">
        <v>280</v>
      </c>
    </row>
    <row r="13" spans="1:5" x14ac:dyDescent="0.25">
      <c r="A13" s="134"/>
      <c r="B13" s="176"/>
      <c r="C13" s="176"/>
      <c r="D13" s="176"/>
      <c r="E13" s="350"/>
    </row>
    <row r="14" spans="1:5" x14ac:dyDescent="0.25">
      <c r="A14" s="134">
        <v>2</v>
      </c>
      <c r="B14" s="176" t="s">
        <v>39</v>
      </c>
      <c r="C14" s="176">
        <v>250</v>
      </c>
      <c r="D14" s="176">
        <f>250*0.9</f>
        <v>225</v>
      </c>
      <c r="E14" s="350">
        <v>202.6</v>
      </c>
    </row>
    <row r="15" spans="1:5" x14ac:dyDescent="0.25">
      <c r="A15" s="134"/>
      <c r="B15" s="176"/>
      <c r="C15" s="176"/>
      <c r="D15" s="176"/>
      <c r="E15" s="350"/>
    </row>
    <row r="16" spans="1:5" x14ac:dyDescent="0.25">
      <c r="A16" s="134"/>
      <c r="B16" s="176"/>
      <c r="C16" s="176"/>
      <c r="D16" s="176"/>
      <c r="E16" s="350"/>
    </row>
    <row r="17" spans="1:5" x14ac:dyDescent="0.25">
      <c r="A17" s="134"/>
      <c r="B17" s="176"/>
      <c r="C17" s="176"/>
      <c r="D17" s="176"/>
      <c r="E17" s="350"/>
    </row>
    <row r="18" spans="1:5" x14ac:dyDescent="0.25">
      <c r="A18" s="134"/>
      <c r="B18" s="176"/>
      <c r="C18" s="176"/>
      <c r="D18" s="176"/>
      <c r="E18" s="350"/>
    </row>
    <row r="19" spans="1:5" x14ac:dyDescent="0.25">
      <c r="A19" s="134"/>
      <c r="B19" s="176"/>
      <c r="C19" s="176"/>
      <c r="D19" s="176"/>
      <c r="E19" s="350"/>
    </row>
    <row r="20" spans="1:5" x14ac:dyDescent="0.25">
      <c r="A20" s="121">
        <v>3</v>
      </c>
      <c r="B20" s="177" t="s">
        <v>16</v>
      </c>
      <c r="C20" s="177">
        <v>250</v>
      </c>
      <c r="D20" s="177">
        <f>250*0.9</f>
        <v>225</v>
      </c>
      <c r="E20" s="350">
        <v>209.52</v>
      </c>
    </row>
    <row r="21" spans="1:5" x14ac:dyDescent="0.25">
      <c r="A21" s="121"/>
      <c r="B21" s="177"/>
      <c r="C21" s="177"/>
      <c r="D21" s="177"/>
      <c r="E21" s="350"/>
    </row>
    <row r="22" spans="1:5" x14ac:dyDescent="0.25">
      <c r="A22" s="121"/>
      <c r="B22" s="177"/>
      <c r="C22" s="177"/>
      <c r="D22" s="177"/>
      <c r="E22" s="350"/>
    </row>
    <row r="23" spans="1:5" x14ac:dyDescent="0.25">
      <c r="A23" s="121"/>
      <c r="B23" s="177"/>
      <c r="C23" s="177"/>
      <c r="D23" s="177"/>
      <c r="E23" s="350"/>
    </row>
    <row r="24" spans="1:5" x14ac:dyDescent="0.25">
      <c r="A24" s="161">
        <v>4</v>
      </c>
      <c r="B24" s="223" t="s">
        <v>18</v>
      </c>
      <c r="C24" s="223">
        <v>160</v>
      </c>
      <c r="D24" s="223">
        <v>144</v>
      </c>
      <c r="E24" s="163">
        <v>144</v>
      </c>
    </row>
    <row r="25" spans="1:5" x14ac:dyDescent="0.25">
      <c r="A25" s="161"/>
      <c r="B25" s="223"/>
      <c r="C25" s="223"/>
      <c r="D25" s="223"/>
      <c r="E25" s="163"/>
    </row>
    <row r="26" spans="1:5" x14ac:dyDescent="0.25">
      <c r="A26" s="161"/>
      <c r="B26" s="223"/>
      <c r="C26" s="223"/>
      <c r="D26" s="223"/>
      <c r="E26" s="163"/>
    </row>
    <row r="27" spans="1:5" x14ac:dyDescent="0.25">
      <c r="A27" s="161"/>
      <c r="B27" s="223"/>
      <c r="C27" s="223"/>
      <c r="D27" s="223"/>
      <c r="E27" s="163"/>
    </row>
    <row r="28" spans="1:5" x14ac:dyDescent="0.25">
      <c r="A28" s="161">
        <v>5</v>
      </c>
      <c r="B28" s="223" t="s">
        <v>20</v>
      </c>
      <c r="C28" s="223">
        <v>160</v>
      </c>
      <c r="D28" s="223">
        <v>144</v>
      </c>
      <c r="E28" s="163">
        <v>144</v>
      </c>
    </row>
    <row r="29" spans="1:5" x14ac:dyDescent="0.25">
      <c r="A29" s="161"/>
      <c r="B29" s="223"/>
      <c r="C29" s="223"/>
      <c r="D29" s="223"/>
      <c r="E29" s="163"/>
    </row>
    <row r="30" spans="1:5" x14ac:dyDescent="0.25">
      <c r="A30" s="161"/>
      <c r="B30" s="223"/>
      <c r="C30" s="223"/>
      <c r="D30" s="223"/>
      <c r="E30" s="163"/>
    </row>
    <row r="31" spans="1:5" ht="15.75" thickBot="1" x14ac:dyDescent="0.3">
      <c r="A31" s="162"/>
      <c r="B31" s="224"/>
      <c r="C31" s="224"/>
      <c r="D31" s="224"/>
      <c r="E31" s="164"/>
    </row>
  </sheetData>
  <sheetProtection formatCells="0" formatColumns="0" formatRows="0" insertRows="0"/>
  <mergeCells count="31">
    <mergeCell ref="E20:E23"/>
    <mergeCell ref="E14:E19"/>
    <mergeCell ref="E12:E13"/>
    <mergeCell ref="E8:E11"/>
    <mergeCell ref="A8:A11"/>
    <mergeCell ref="B8:B11"/>
    <mergeCell ref="C8:C11"/>
    <mergeCell ref="D8:D11"/>
    <mergeCell ref="D20:D23"/>
    <mergeCell ref="D14:D19"/>
    <mergeCell ref="B12:B13"/>
    <mergeCell ref="C12:C13"/>
    <mergeCell ref="D12:D13"/>
    <mergeCell ref="B2:D3"/>
    <mergeCell ref="A12:A13"/>
    <mergeCell ref="A20:A23"/>
    <mergeCell ref="B20:B23"/>
    <mergeCell ref="C20:C23"/>
    <mergeCell ref="A14:A19"/>
    <mergeCell ref="B14:B19"/>
    <mergeCell ref="C14:C19"/>
    <mergeCell ref="A24:A27"/>
    <mergeCell ref="A28:A31"/>
    <mergeCell ref="B24:B27"/>
    <mergeCell ref="B28:B31"/>
    <mergeCell ref="C28:C31"/>
    <mergeCell ref="D28:D31"/>
    <mergeCell ref="E28:E31"/>
    <mergeCell ref="E24:E27"/>
    <mergeCell ref="D24:D27"/>
    <mergeCell ref="C24:C27"/>
  </mergeCells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108" zoomScale="55" zoomScaleNormal="55" workbookViewId="0">
      <selection activeCell="E146" sqref="E14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.285156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111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98" t="s">
        <v>0</v>
      </c>
      <c r="B8" s="175" t="s">
        <v>11</v>
      </c>
      <c r="C8" s="175" t="s">
        <v>13</v>
      </c>
      <c r="D8" s="187" t="s">
        <v>230</v>
      </c>
      <c r="E8" s="267" t="s">
        <v>229</v>
      </c>
    </row>
    <row r="9" spans="1:5" ht="33" customHeight="1" x14ac:dyDescent="0.25">
      <c r="A9" s="121"/>
      <c r="B9" s="176"/>
      <c r="C9" s="176"/>
      <c r="D9" s="190"/>
      <c r="E9" s="349"/>
    </row>
    <row r="10" spans="1:5" ht="15.75" customHeight="1" x14ac:dyDescent="0.25">
      <c r="A10" s="121"/>
      <c r="B10" s="176"/>
      <c r="C10" s="176"/>
      <c r="D10" s="190"/>
      <c r="E10" s="349"/>
    </row>
    <row r="11" spans="1:5" ht="15.75" thickBot="1" x14ac:dyDescent="0.3">
      <c r="A11" s="121"/>
      <c r="B11" s="176"/>
      <c r="C11" s="176"/>
      <c r="D11" s="188"/>
      <c r="E11" s="349"/>
    </row>
    <row r="12" spans="1:5" x14ac:dyDescent="0.25">
      <c r="A12" s="134">
        <v>1</v>
      </c>
      <c r="B12" s="176" t="s">
        <v>41</v>
      </c>
      <c r="C12" s="176" t="s">
        <v>93</v>
      </c>
      <c r="D12" s="187">
        <f>320*0.9</f>
        <v>288</v>
      </c>
      <c r="E12" s="180">
        <v>191.05</v>
      </c>
    </row>
    <row r="13" spans="1:5" x14ac:dyDescent="0.25">
      <c r="A13" s="134"/>
      <c r="B13" s="176"/>
      <c r="C13" s="176"/>
      <c r="D13" s="190"/>
      <c r="E13" s="180"/>
    </row>
    <row r="14" spans="1:5" x14ac:dyDescent="0.25">
      <c r="A14" s="134"/>
      <c r="B14" s="176"/>
      <c r="C14" s="176"/>
      <c r="D14" s="190"/>
      <c r="E14" s="180"/>
    </row>
    <row r="15" spans="1:5" x14ac:dyDescent="0.25">
      <c r="A15" s="134"/>
      <c r="B15" s="176"/>
      <c r="C15" s="176"/>
      <c r="D15" s="190"/>
      <c r="E15" s="180"/>
    </row>
    <row r="16" spans="1:5" x14ac:dyDescent="0.25">
      <c r="A16" s="134"/>
      <c r="B16" s="176"/>
      <c r="C16" s="176"/>
      <c r="D16" s="190"/>
      <c r="E16" s="180"/>
    </row>
    <row r="17" spans="1:5" x14ac:dyDescent="0.25">
      <c r="A17" s="134"/>
      <c r="B17" s="176"/>
      <c r="C17" s="176"/>
      <c r="D17" s="188"/>
      <c r="E17" s="180"/>
    </row>
    <row r="18" spans="1:5" x14ac:dyDescent="0.25">
      <c r="A18" s="134">
        <v>2</v>
      </c>
      <c r="B18" s="176" t="s">
        <v>55</v>
      </c>
      <c r="C18" s="357" t="s">
        <v>17</v>
      </c>
      <c r="D18" s="327">
        <f>160*0.9</f>
        <v>144</v>
      </c>
      <c r="E18" s="180">
        <v>99.28</v>
      </c>
    </row>
    <row r="19" spans="1:5" x14ac:dyDescent="0.25">
      <c r="A19" s="134"/>
      <c r="B19" s="176"/>
      <c r="C19" s="357"/>
      <c r="D19" s="209"/>
      <c r="E19" s="180"/>
    </row>
    <row r="20" spans="1:5" x14ac:dyDescent="0.25">
      <c r="A20" s="134"/>
      <c r="B20" s="176"/>
      <c r="C20" s="357"/>
      <c r="D20" s="209"/>
      <c r="E20" s="180"/>
    </row>
    <row r="21" spans="1:5" x14ac:dyDescent="0.25">
      <c r="A21" s="134"/>
      <c r="B21" s="176"/>
      <c r="C21" s="357"/>
      <c r="D21" s="354"/>
      <c r="E21" s="180"/>
    </row>
    <row r="22" spans="1:5" x14ac:dyDescent="0.25">
      <c r="A22" s="121">
        <v>3</v>
      </c>
      <c r="B22" s="177" t="s">
        <v>18</v>
      </c>
      <c r="C22" s="176" t="s">
        <v>112</v>
      </c>
      <c r="D22" s="303">
        <f>(100+400)*0.9</f>
        <v>450</v>
      </c>
      <c r="E22" s="180">
        <v>437.17</v>
      </c>
    </row>
    <row r="23" spans="1:5" x14ac:dyDescent="0.25">
      <c r="A23" s="121"/>
      <c r="B23" s="177"/>
      <c r="C23" s="176"/>
      <c r="D23" s="190"/>
      <c r="E23" s="180"/>
    </row>
    <row r="24" spans="1:5" x14ac:dyDescent="0.25">
      <c r="A24" s="121"/>
      <c r="B24" s="177"/>
      <c r="C24" s="176"/>
      <c r="D24" s="190"/>
      <c r="E24" s="180"/>
    </row>
    <row r="25" spans="1:5" x14ac:dyDescent="0.25">
      <c r="A25" s="121"/>
      <c r="B25" s="177"/>
      <c r="C25" s="176"/>
      <c r="D25" s="190"/>
      <c r="E25" s="180"/>
    </row>
    <row r="26" spans="1:5" x14ac:dyDescent="0.25">
      <c r="A26" s="121"/>
      <c r="B26" s="177"/>
      <c r="C26" s="176"/>
      <c r="D26" s="188"/>
      <c r="E26" s="180"/>
    </row>
    <row r="27" spans="1:5" x14ac:dyDescent="0.25">
      <c r="A27" s="121">
        <v>4</v>
      </c>
      <c r="B27" s="177" t="s">
        <v>20</v>
      </c>
      <c r="C27" s="335" t="s">
        <v>113</v>
      </c>
      <c r="D27" s="327">
        <f>(250+320)*0.9</f>
        <v>513</v>
      </c>
      <c r="E27" s="180">
        <v>457.42</v>
      </c>
    </row>
    <row r="28" spans="1:5" x14ac:dyDescent="0.25">
      <c r="A28" s="121"/>
      <c r="B28" s="177"/>
      <c r="C28" s="335"/>
      <c r="D28" s="209"/>
      <c r="E28" s="180"/>
    </row>
    <row r="29" spans="1:5" x14ac:dyDescent="0.25">
      <c r="A29" s="121"/>
      <c r="B29" s="177"/>
      <c r="C29" s="335"/>
      <c r="D29" s="209"/>
      <c r="E29" s="180"/>
    </row>
    <row r="30" spans="1:5" x14ac:dyDescent="0.25">
      <c r="A30" s="121"/>
      <c r="B30" s="177"/>
      <c r="C30" s="335"/>
      <c r="D30" s="209"/>
      <c r="E30" s="180"/>
    </row>
    <row r="31" spans="1:5" x14ac:dyDescent="0.25">
      <c r="A31" s="121"/>
      <c r="B31" s="177"/>
      <c r="C31" s="335"/>
      <c r="D31" s="209"/>
      <c r="E31" s="180"/>
    </row>
    <row r="32" spans="1:5" ht="19.5" customHeight="1" x14ac:dyDescent="0.25">
      <c r="A32" s="121"/>
      <c r="B32" s="177"/>
      <c r="C32" s="335"/>
      <c r="D32" s="209"/>
      <c r="E32" s="180"/>
    </row>
    <row r="33" spans="1:5" x14ac:dyDescent="0.25">
      <c r="A33" s="121"/>
      <c r="B33" s="177"/>
      <c r="C33" s="335"/>
      <c r="D33" s="354"/>
      <c r="E33" s="180"/>
    </row>
    <row r="34" spans="1:5" x14ac:dyDescent="0.25">
      <c r="A34" s="121">
        <v>5</v>
      </c>
      <c r="B34" s="177" t="s">
        <v>50</v>
      </c>
      <c r="C34" s="177" t="s">
        <v>35</v>
      </c>
      <c r="D34" s="192">
        <f>400*0.9</f>
        <v>360</v>
      </c>
      <c r="E34" s="180">
        <v>237.68</v>
      </c>
    </row>
    <row r="35" spans="1:5" x14ac:dyDescent="0.25">
      <c r="A35" s="121"/>
      <c r="B35" s="177"/>
      <c r="C35" s="177"/>
      <c r="D35" s="193"/>
      <c r="E35" s="180"/>
    </row>
    <row r="36" spans="1:5" x14ac:dyDescent="0.25">
      <c r="A36" s="121"/>
      <c r="B36" s="177"/>
      <c r="C36" s="177"/>
      <c r="D36" s="193"/>
      <c r="E36" s="180"/>
    </row>
    <row r="37" spans="1:5" x14ac:dyDescent="0.25">
      <c r="A37" s="121"/>
      <c r="B37" s="177"/>
      <c r="C37" s="177"/>
      <c r="D37" s="193"/>
      <c r="E37" s="180"/>
    </row>
    <row r="38" spans="1:5" x14ac:dyDescent="0.25">
      <c r="A38" s="121"/>
      <c r="B38" s="177"/>
      <c r="C38" s="177"/>
      <c r="D38" s="193"/>
      <c r="E38" s="180"/>
    </row>
    <row r="39" spans="1:5" x14ac:dyDescent="0.25">
      <c r="A39" s="121"/>
      <c r="B39" s="177"/>
      <c r="C39" s="177"/>
      <c r="D39" s="193"/>
      <c r="E39" s="180"/>
    </row>
    <row r="40" spans="1:5" x14ac:dyDescent="0.25">
      <c r="A40" s="121"/>
      <c r="B40" s="177"/>
      <c r="C40" s="177"/>
      <c r="D40" s="193"/>
      <c r="E40" s="180"/>
    </row>
    <row r="41" spans="1:5" x14ac:dyDescent="0.25">
      <c r="A41" s="121"/>
      <c r="B41" s="177"/>
      <c r="C41" s="177"/>
      <c r="D41" s="200"/>
      <c r="E41" s="180"/>
    </row>
    <row r="42" spans="1:5" x14ac:dyDescent="0.25">
      <c r="A42" s="121">
        <v>6</v>
      </c>
      <c r="B42" s="177" t="s">
        <v>94</v>
      </c>
      <c r="C42" s="177" t="s">
        <v>17</v>
      </c>
      <c r="D42" s="192">
        <f>160*0.9</f>
        <v>144</v>
      </c>
      <c r="E42" s="180">
        <v>101.11</v>
      </c>
    </row>
    <row r="43" spans="1:5" x14ac:dyDescent="0.25">
      <c r="A43" s="121"/>
      <c r="B43" s="177"/>
      <c r="C43" s="177"/>
      <c r="D43" s="193"/>
      <c r="E43" s="180"/>
    </row>
    <row r="44" spans="1:5" x14ac:dyDescent="0.25">
      <c r="A44" s="121"/>
      <c r="B44" s="177"/>
      <c r="C44" s="177"/>
      <c r="D44" s="193"/>
      <c r="E44" s="180"/>
    </row>
    <row r="45" spans="1:5" x14ac:dyDescent="0.25">
      <c r="A45" s="121"/>
      <c r="B45" s="177"/>
      <c r="C45" s="177"/>
      <c r="D45" s="193"/>
      <c r="E45" s="180"/>
    </row>
    <row r="46" spans="1:5" x14ac:dyDescent="0.25">
      <c r="A46" s="121"/>
      <c r="B46" s="177"/>
      <c r="C46" s="177"/>
      <c r="D46" s="193"/>
      <c r="E46" s="180"/>
    </row>
    <row r="47" spans="1:5" x14ac:dyDescent="0.25">
      <c r="A47" s="121"/>
      <c r="B47" s="177"/>
      <c r="C47" s="177"/>
      <c r="D47" s="193"/>
      <c r="E47" s="180"/>
    </row>
    <row r="48" spans="1:5" x14ac:dyDescent="0.25">
      <c r="A48" s="121"/>
      <c r="B48" s="177"/>
      <c r="C48" s="177"/>
      <c r="D48" s="193"/>
      <c r="E48" s="180"/>
    </row>
    <row r="49" spans="1:5" x14ac:dyDescent="0.25">
      <c r="A49" s="121"/>
      <c r="B49" s="177"/>
      <c r="C49" s="177"/>
      <c r="D49" s="200"/>
      <c r="E49" s="180"/>
    </row>
    <row r="50" spans="1:5" x14ac:dyDescent="0.25">
      <c r="A50" s="121">
        <v>7</v>
      </c>
      <c r="B50" s="177" t="s">
        <v>25</v>
      </c>
      <c r="C50" s="176" t="s">
        <v>115</v>
      </c>
      <c r="D50" s="303">
        <f>(400+400)*0.9</f>
        <v>720</v>
      </c>
      <c r="E50" s="180">
        <v>673.1</v>
      </c>
    </row>
    <row r="51" spans="1:5" x14ac:dyDescent="0.25">
      <c r="A51" s="121"/>
      <c r="B51" s="177"/>
      <c r="C51" s="176"/>
      <c r="D51" s="190"/>
      <c r="E51" s="180"/>
    </row>
    <row r="52" spans="1:5" x14ac:dyDescent="0.25">
      <c r="A52" s="121"/>
      <c r="B52" s="177"/>
      <c r="C52" s="176"/>
      <c r="D52" s="190"/>
      <c r="E52" s="180"/>
    </row>
    <row r="53" spans="1:5" ht="31.5" customHeight="1" x14ac:dyDescent="0.25">
      <c r="A53" s="121"/>
      <c r="B53" s="177"/>
      <c r="C53" s="176"/>
      <c r="D53" s="190"/>
      <c r="E53" s="180"/>
    </row>
    <row r="54" spans="1:5" x14ac:dyDescent="0.25">
      <c r="A54" s="121"/>
      <c r="B54" s="177"/>
      <c r="C54" s="176"/>
      <c r="D54" s="190"/>
      <c r="E54" s="180"/>
    </row>
    <row r="55" spans="1:5" x14ac:dyDescent="0.25">
      <c r="A55" s="121"/>
      <c r="B55" s="177"/>
      <c r="C55" s="176"/>
      <c r="D55" s="188"/>
      <c r="E55" s="180"/>
    </row>
    <row r="56" spans="1:5" x14ac:dyDescent="0.25">
      <c r="A56" s="121">
        <v>8</v>
      </c>
      <c r="B56" s="177" t="s">
        <v>95</v>
      </c>
      <c r="C56" s="338" t="s">
        <v>19</v>
      </c>
      <c r="D56" s="355">
        <f>250*0.9</f>
        <v>225</v>
      </c>
      <c r="E56" s="180">
        <v>155.88999999999999</v>
      </c>
    </row>
    <row r="57" spans="1:5" x14ac:dyDescent="0.25">
      <c r="A57" s="121"/>
      <c r="B57" s="177"/>
      <c r="C57" s="338"/>
      <c r="D57" s="203"/>
      <c r="E57" s="180"/>
    </row>
    <row r="58" spans="1:5" x14ac:dyDescent="0.25">
      <c r="A58" s="121"/>
      <c r="B58" s="177"/>
      <c r="C58" s="338"/>
      <c r="D58" s="203"/>
      <c r="E58" s="180"/>
    </row>
    <row r="59" spans="1:5" x14ac:dyDescent="0.25">
      <c r="A59" s="121"/>
      <c r="B59" s="177"/>
      <c r="C59" s="338"/>
      <c r="D59" s="203"/>
      <c r="E59" s="180"/>
    </row>
    <row r="60" spans="1:5" x14ac:dyDescent="0.25">
      <c r="A60" s="121"/>
      <c r="B60" s="177"/>
      <c r="C60" s="338"/>
      <c r="D60" s="203"/>
      <c r="E60" s="180"/>
    </row>
    <row r="61" spans="1:5" x14ac:dyDescent="0.25">
      <c r="A61" s="121"/>
      <c r="B61" s="177"/>
      <c r="C61" s="338"/>
      <c r="D61" s="356"/>
      <c r="E61" s="180"/>
    </row>
    <row r="62" spans="1:5" x14ac:dyDescent="0.25">
      <c r="A62" s="121">
        <v>9</v>
      </c>
      <c r="B62" s="177" t="s">
        <v>58</v>
      </c>
      <c r="C62" s="335" t="s">
        <v>116</v>
      </c>
      <c r="D62" s="327">
        <f>360*0.9</f>
        <v>324</v>
      </c>
      <c r="E62" s="180">
        <v>320.25</v>
      </c>
    </row>
    <row r="63" spans="1:5" x14ac:dyDescent="0.25">
      <c r="A63" s="121"/>
      <c r="B63" s="177"/>
      <c r="C63" s="335"/>
      <c r="D63" s="209"/>
      <c r="E63" s="180"/>
    </row>
    <row r="64" spans="1:5" x14ac:dyDescent="0.25">
      <c r="A64" s="121"/>
      <c r="B64" s="177"/>
      <c r="C64" s="335"/>
      <c r="D64" s="209"/>
      <c r="E64" s="180"/>
    </row>
    <row r="65" spans="1:5" x14ac:dyDescent="0.25">
      <c r="A65" s="121"/>
      <c r="B65" s="177"/>
      <c r="C65" s="335"/>
      <c r="D65" s="209"/>
      <c r="E65" s="180"/>
    </row>
    <row r="66" spans="1:5" x14ac:dyDescent="0.25">
      <c r="A66" s="121"/>
      <c r="B66" s="177"/>
      <c r="C66" s="335"/>
      <c r="D66" s="209"/>
      <c r="E66" s="180"/>
    </row>
    <row r="67" spans="1:5" x14ac:dyDescent="0.25">
      <c r="A67" s="121"/>
      <c r="B67" s="177"/>
      <c r="C67" s="335"/>
      <c r="D67" s="209"/>
      <c r="E67" s="180"/>
    </row>
    <row r="68" spans="1:5" x14ac:dyDescent="0.25">
      <c r="A68" s="121"/>
      <c r="B68" s="177"/>
      <c r="C68" s="335"/>
      <c r="D68" s="209"/>
      <c r="E68" s="180"/>
    </row>
    <row r="69" spans="1:5" x14ac:dyDescent="0.25">
      <c r="A69" s="121"/>
      <c r="B69" s="177"/>
      <c r="C69" s="335"/>
      <c r="D69" s="209"/>
      <c r="E69" s="180"/>
    </row>
    <row r="70" spans="1:5" x14ac:dyDescent="0.25">
      <c r="A70" s="121"/>
      <c r="B70" s="177"/>
      <c r="C70" s="335"/>
      <c r="D70" s="209"/>
      <c r="E70" s="180"/>
    </row>
    <row r="71" spans="1:5" x14ac:dyDescent="0.25">
      <c r="A71" s="121"/>
      <c r="B71" s="177"/>
      <c r="C71" s="335"/>
      <c r="D71" s="354"/>
      <c r="E71" s="180"/>
    </row>
    <row r="72" spans="1:5" x14ac:dyDescent="0.25">
      <c r="A72" s="121">
        <v>10</v>
      </c>
      <c r="B72" s="177" t="s">
        <v>97</v>
      </c>
      <c r="C72" s="177" t="s">
        <v>19</v>
      </c>
      <c r="D72" s="192">
        <f>250*0.9</f>
        <v>225</v>
      </c>
      <c r="E72" s="180">
        <v>120.55</v>
      </c>
    </row>
    <row r="73" spans="1:5" x14ac:dyDescent="0.25">
      <c r="A73" s="121"/>
      <c r="B73" s="177"/>
      <c r="C73" s="177"/>
      <c r="D73" s="193"/>
      <c r="E73" s="180"/>
    </row>
    <row r="74" spans="1:5" x14ac:dyDescent="0.25">
      <c r="A74" s="121"/>
      <c r="B74" s="177"/>
      <c r="C74" s="177"/>
      <c r="D74" s="193"/>
      <c r="E74" s="180"/>
    </row>
    <row r="75" spans="1:5" x14ac:dyDescent="0.25">
      <c r="A75" s="121"/>
      <c r="B75" s="177"/>
      <c r="C75" s="177"/>
      <c r="D75" s="200"/>
      <c r="E75" s="180"/>
    </row>
    <row r="76" spans="1:5" x14ac:dyDescent="0.25">
      <c r="A76" s="121">
        <v>11</v>
      </c>
      <c r="B76" s="177" t="s">
        <v>98</v>
      </c>
      <c r="C76" s="338" t="s">
        <v>19</v>
      </c>
      <c r="D76" s="355">
        <f>250*0.9</f>
        <v>225</v>
      </c>
      <c r="E76" s="180">
        <v>215.13</v>
      </c>
    </row>
    <row r="77" spans="1:5" x14ac:dyDescent="0.25">
      <c r="A77" s="121"/>
      <c r="B77" s="177"/>
      <c r="C77" s="338"/>
      <c r="D77" s="203"/>
      <c r="E77" s="180"/>
    </row>
    <row r="78" spans="1:5" x14ac:dyDescent="0.25">
      <c r="A78" s="121"/>
      <c r="B78" s="177"/>
      <c r="C78" s="338"/>
      <c r="D78" s="203"/>
      <c r="E78" s="180"/>
    </row>
    <row r="79" spans="1:5" x14ac:dyDescent="0.25">
      <c r="A79" s="121"/>
      <c r="B79" s="177"/>
      <c r="C79" s="338"/>
      <c r="D79" s="203"/>
      <c r="E79" s="180"/>
    </row>
    <row r="80" spans="1:5" x14ac:dyDescent="0.25">
      <c r="A80" s="121"/>
      <c r="B80" s="177"/>
      <c r="C80" s="338"/>
      <c r="D80" s="203"/>
      <c r="E80" s="180"/>
    </row>
    <row r="81" spans="1:5" x14ac:dyDescent="0.25">
      <c r="A81" s="121"/>
      <c r="B81" s="177"/>
      <c r="C81" s="338"/>
      <c r="D81" s="356"/>
      <c r="E81" s="180"/>
    </row>
    <row r="82" spans="1:5" x14ac:dyDescent="0.25">
      <c r="A82" s="121">
        <v>12</v>
      </c>
      <c r="B82" s="177" t="s">
        <v>99</v>
      </c>
      <c r="C82" s="338" t="s">
        <v>17</v>
      </c>
      <c r="D82" s="355">
        <f>160*0.9</f>
        <v>144</v>
      </c>
      <c r="E82" s="180">
        <v>100.36</v>
      </c>
    </row>
    <row r="83" spans="1:5" x14ac:dyDescent="0.25">
      <c r="A83" s="121"/>
      <c r="B83" s="177"/>
      <c r="C83" s="338"/>
      <c r="D83" s="203"/>
      <c r="E83" s="180"/>
    </row>
    <row r="84" spans="1:5" x14ac:dyDescent="0.25">
      <c r="A84" s="121"/>
      <c r="B84" s="177"/>
      <c r="C84" s="338"/>
      <c r="D84" s="203"/>
      <c r="E84" s="180"/>
    </row>
    <row r="85" spans="1:5" x14ac:dyDescent="0.25">
      <c r="A85" s="121"/>
      <c r="B85" s="177"/>
      <c r="C85" s="338"/>
      <c r="D85" s="356"/>
      <c r="E85" s="180"/>
    </row>
    <row r="86" spans="1:5" x14ac:dyDescent="0.25">
      <c r="A86" s="121">
        <v>13</v>
      </c>
      <c r="B86" s="177" t="s">
        <v>100</v>
      </c>
      <c r="C86" s="338" t="s">
        <v>19</v>
      </c>
      <c r="D86" s="355">
        <f>250*0.9</f>
        <v>225</v>
      </c>
      <c r="E86" s="180">
        <v>217.69</v>
      </c>
    </row>
    <row r="87" spans="1:5" x14ac:dyDescent="0.25">
      <c r="A87" s="121"/>
      <c r="B87" s="177"/>
      <c r="C87" s="338"/>
      <c r="D87" s="203"/>
      <c r="E87" s="180"/>
    </row>
    <row r="88" spans="1:5" x14ac:dyDescent="0.25">
      <c r="A88" s="121"/>
      <c r="B88" s="177"/>
      <c r="C88" s="338"/>
      <c r="D88" s="203"/>
      <c r="E88" s="180"/>
    </row>
    <row r="89" spans="1:5" x14ac:dyDescent="0.25">
      <c r="A89" s="121"/>
      <c r="B89" s="177"/>
      <c r="C89" s="338"/>
      <c r="D89" s="356"/>
      <c r="E89" s="180"/>
    </row>
    <row r="90" spans="1:5" x14ac:dyDescent="0.25">
      <c r="A90" s="121">
        <v>14</v>
      </c>
      <c r="B90" s="177" t="s">
        <v>30</v>
      </c>
      <c r="C90" s="335" t="s">
        <v>114</v>
      </c>
      <c r="D90" s="327">
        <f>800*0.9</f>
        <v>720</v>
      </c>
      <c r="E90" s="180">
        <v>549.4</v>
      </c>
    </row>
    <row r="91" spans="1:5" x14ac:dyDescent="0.25">
      <c r="A91" s="121"/>
      <c r="B91" s="177"/>
      <c r="C91" s="335"/>
      <c r="D91" s="209"/>
      <c r="E91" s="180"/>
    </row>
    <row r="92" spans="1:5" ht="47.25" customHeight="1" x14ac:dyDescent="0.25">
      <c r="A92" s="121"/>
      <c r="B92" s="177"/>
      <c r="C92" s="335"/>
      <c r="D92" s="209"/>
      <c r="E92" s="180"/>
    </row>
    <row r="93" spans="1:5" x14ac:dyDescent="0.25">
      <c r="A93" s="121"/>
      <c r="B93" s="177"/>
      <c r="C93" s="335"/>
      <c r="D93" s="209"/>
      <c r="E93" s="180"/>
    </row>
    <row r="94" spans="1:5" x14ac:dyDescent="0.25">
      <c r="A94" s="121"/>
      <c r="B94" s="177"/>
      <c r="C94" s="335"/>
      <c r="D94" s="209"/>
      <c r="E94" s="180"/>
    </row>
    <row r="95" spans="1:5" ht="31.5" customHeight="1" x14ac:dyDescent="0.25">
      <c r="A95" s="121"/>
      <c r="B95" s="177"/>
      <c r="C95" s="335"/>
      <c r="D95" s="209"/>
      <c r="E95" s="180"/>
    </row>
    <row r="96" spans="1:5" x14ac:dyDescent="0.25">
      <c r="A96" s="121"/>
      <c r="B96" s="177"/>
      <c r="C96" s="335"/>
      <c r="D96" s="209"/>
      <c r="E96" s="180"/>
    </row>
    <row r="97" spans="1:5" x14ac:dyDescent="0.25">
      <c r="A97" s="121"/>
      <c r="B97" s="177"/>
      <c r="C97" s="335"/>
      <c r="D97" s="209"/>
      <c r="E97" s="180"/>
    </row>
    <row r="98" spans="1:5" x14ac:dyDescent="0.25">
      <c r="A98" s="121"/>
      <c r="B98" s="177"/>
      <c r="C98" s="335"/>
      <c r="D98" s="209"/>
      <c r="E98" s="180"/>
    </row>
    <row r="99" spans="1:5" ht="31.5" customHeight="1" x14ac:dyDescent="0.25">
      <c r="A99" s="121"/>
      <c r="B99" s="177"/>
      <c r="C99" s="335"/>
      <c r="D99" s="209"/>
      <c r="E99" s="180"/>
    </row>
    <row r="100" spans="1:5" x14ac:dyDescent="0.25">
      <c r="A100" s="121"/>
      <c r="B100" s="177"/>
      <c r="C100" s="335"/>
      <c r="D100" s="209"/>
      <c r="E100" s="180"/>
    </row>
    <row r="101" spans="1:5" x14ac:dyDescent="0.25">
      <c r="A101" s="121"/>
      <c r="B101" s="177"/>
      <c r="C101" s="335"/>
      <c r="D101" s="354"/>
      <c r="E101" s="180"/>
    </row>
    <row r="102" spans="1:5" ht="31.5" customHeight="1" x14ac:dyDescent="0.25">
      <c r="A102" s="121">
        <v>15</v>
      </c>
      <c r="B102" s="177" t="s">
        <v>101</v>
      </c>
      <c r="C102" s="177" t="s">
        <v>45</v>
      </c>
      <c r="D102" s="192">
        <f>100*0.9</f>
        <v>90</v>
      </c>
      <c r="E102" s="180">
        <v>90</v>
      </c>
    </row>
    <row r="103" spans="1:5" x14ac:dyDescent="0.25">
      <c r="A103" s="121"/>
      <c r="B103" s="177"/>
      <c r="C103" s="177"/>
      <c r="D103" s="200"/>
      <c r="E103" s="180"/>
    </row>
    <row r="104" spans="1:5" ht="31.5" customHeight="1" x14ac:dyDescent="0.25">
      <c r="A104" s="121">
        <v>16</v>
      </c>
      <c r="B104" s="177" t="s">
        <v>102</v>
      </c>
      <c r="C104" s="177" t="s">
        <v>19</v>
      </c>
      <c r="D104" s="192">
        <f>250*0.9</f>
        <v>225</v>
      </c>
      <c r="E104" s="180">
        <v>225</v>
      </c>
    </row>
    <row r="105" spans="1:5" x14ac:dyDescent="0.25">
      <c r="A105" s="121"/>
      <c r="B105" s="177"/>
      <c r="C105" s="177"/>
      <c r="D105" s="200"/>
      <c r="E105" s="180"/>
    </row>
    <row r="106" spans="1:5" x14ac:dyDescent="0.25">
      <c r="A106" s="121">
        <v>17</v>
      </c>
      <c r="B106" s="177" t="s">
        <v>33</v>
      </c>
      <c r="C106" s="177" t="s">
        <v>17</v>
      </c>
      <c r="D106" s="192">
        <f>160*0.9</f>
        <v>144</v>
      </c>
      <c r="E106" s="180">
        <v>122.08</v>
      </c>
    </row>
    <row r="107" spans="1:5" x14ac:dyDescent="0.25">
      <c r="A107" s="121"/>
      <c r="B107" s="177"/>
      <c r="C107" s="177"/>
      <c r="D107" s="193"/>
      <c r="E107" s="180"/>
    </row>
    <row r="108" spans="1:5" x14ac:dyDescent="0.25">
      <c r="A108" s="121"/>
      <c r="B108" s="177"/>
      <c r="C108" s="177"/>
      <c r="D108" s="200"/>
      <c r="E108" s="180"/>
    </row>
    <row r="109" spans="1:5" x14ac:dyDescent="0.25">
      <c r="A109" s="121">
        <v>18</v>
      </c>
      <c r="B109" s="177" t="s">
        <v>103</v>
      </c>
      <c r="C109" s="177" t="s">
        <v>45</v>
      </c>
      <c r="D109" s="192">
        <f>100*0.9</f>
        <v>90</v>
      </c>
      <c r="E109" s="180">
        <v>76.77</v>
      </c>
    </row>
    <row r="110" spans="1:5" x14ac:dyDescent="0.25">
      <c r="A110" s="121"/>
      <c r="B110" s="177"/>
      <c r="C110" s="177"/>
      <c r="D110" s="200"/>
      <c r="E110" s="180"/>
    </row>
    <row r="111" spans="1:5" x14ac:dyDescent="0.25">
      <c r="A111" s="121">
        <v>19</v>
      </c>
      <c r="B111" s="177" t="s">
        <v>104</v>
      </c>
      <c r="C111" s="338" t="s">
        <v>19</v>
      </c>
      <c r="D111" s="355">
        <f>250*0.9</f>
        <v>225</v>
      </c>
      <c r="E111" s="180">
        <v>172.28</v>
      </c>
    </row>
    <row r="112" spans="1:5" x14ac:dyDescent="0.25">
      <c r="A112" s="121"/>
      <c r="B112" s="177"/>
      <c r="C112" s="338"/>
      <c r="D112" s="203"/>
      <c r="E112" s="180"/>
    </row>
    <row r="113" spans="1:5" x14ac:dyDescent="0.25">
      <c r="A113" s="121"/>
      <c r="B113" s="177"/>
      <c r="C113" s="338"/>
      <c r="D113" s="203"/>
      <c r="E113" s="180"/>
    </row>
    <row r="114" spans="1:5" x14ac:dyDescent="0.25">
      <c r="A114" s="121"/>
      <c r="B114" s="177"/>
      <c r="C114" s="338"/>
      <c r="D114" s="203"/>
      <c r="E114" s="180"/>
    </row>
    <row r="115" spans="1:5" x14ac:dyDescent="0.25">
      <c r="A115" s="121"/>
      <c r="B115" s="177"/>
      <c r="C115" s="338"/>
      <c r="D115" s="356"/>
      <c r="E115" s="180"/>
    </row>
    <row r="116" spans="1:5" x14ac:dyDescent="0.25">
      <c r="A116" s="121">
        <v>20</v>
      </c>
      <c r="B116" s="177" t="s">
        <v>105</v>
      </c>
      <c r="C116" s="177" t="s">
        <v>45</v>
      </c>
      <c r="D116" s="192">
        <f>100*0.9</f>
        <v>90</v>
      </c>
      <c r="E116" s="180">
        <v>80.13</v>
      </c>
    </row>
    <row r="117" spans="1:5" x14ac:dyDescent="0.25">
      <c r="A117" s="121"/>
      <c r="B117" s="177"/>
      <c r="C117" s="177"/>
      <c r="D117" s="193"/>
      <c r="E117" s="180"/>
    </row>
    <row r="118" spans="1:5" x14ac:dyDescent="0.25">
      <c r="A118" s="121"/>
      <c r="B118" s="177"/>
      <c r="C118" s="177"/>
      <c r="D118" s="200"/>
      <c r="E118" s="180"/>
    </row>
    <row r="119" spans="1:5" x14ac:dyDescent="0.25">
      <c r="A119" s="121">
        <v>21</v>
      </c>
      <c r="B119" s="177" t="s">
        <v>106</v>
      </c>
      <c r="C119" s="338" t="s">
        <v>35</v>
      </c>
      <c r="D119" s="192">
        <f>400*0.9</f>
        <v>360</v>
      </c>
      <c r="E119" s="180">
        <v>331.76</v>
      </c>
    </row>
    <row r="120" spans="1:5" x14ac:dyDescent="0.25">
      <c r="A120" s="121"/>
      <c r="B120" s="177"/>
      <c r="C120" s="338"/>
      <c r="D120" s="193"/>
      <c r="E120" s="180"/>
    </row>
    <row r="121" spans="1:5" x14ac:dyDescent="0.25">
      <c r="A121" s="121"/>
      <c r="B121" s="177"/>
      <c r="C121" s="338"/>
      <c r="D121" s="193"/>
      <c r="E121" s="180"/>
    </row>
    <row r="122" spans="1:5" x14ac:dyDescent="0.25">
      <c r="A122" s="121"/>
      <c r="B122" s="177"/>
      <c r="C122" s="338"/>
      <c r="D122" s="193"/>
      <c r="E122" s="180"/>
    </row>
    <row r="123" spans="1:5" x14ac:dyDescent="0.25">
      <c r="A123" s="121"/>
      <c r="B123" s="177"/>
      <c r="C123" s="338"/>
      <c r="D123" s="200"/>
      <c r="E123" s="180"/>
    </row>
    <row r="124" spans="1:5" x14ac:dyDescent="0.25">
      <c r="A124" s="121">
        <v>22</v>
      </c>
      <c r="B124" s="177" t="s">
        <v>107</v>
      </c>
      <c r="C124" s="335" t="s">
        <v>117</v>
      </c>
      <c r="D124" s="351">
        <f>126*0.9</f>
        <v>113.4</v>
      </c>
      <c r="E124" s="180">
        <v>98.69</v>
      </c>
    </row>
    <row r="125" spans="1:5" x14ac:dyDescent="0.25">
      <c r="A125" s="121"/>
      <c r="B125" s="177"/>
      <c r="C125" s="335"/>
      <c r="D125" s="352"/>
      <c r="E125" s="180"/>
    </row>
    <row r="126" spans="1:5" x14ac:dyDescent="0.25">
      <c r="A126" s="121"/>
      <c r="B126" s="177"/>
      <c r="C126" s="335"/>
      <c r="D126" s="352"/>
      <c r="E126" s="180"/>
    </row>
    <row r="127" spans="1:5" x14ac:dyDescent="0.25">
      <c r="A127" s="121"/>
      <c r="B127" s="177"/>
      <c r="C127" s="335"/>
      <c r="D127" s="352"/>
      <c r="E127" s="180"/>
    </row>
    <row r="128" spans="1:5" x14ac:dyDescent="0.25">
      <c r="A128" s="121"/>
      <c r="B128" s="177"/>
      <c r="C128" s="335"/>
      <c r="D128" s="353"/>
      <c r="E128" s="180"/>
    </row>
    <row r="129" spans="1:5" x14ac:dyDescent="0.25">
      <c r="A129" s="121">
        <v>23</v>
      </c>
      <c r="B129" s="177" t="s">
        <v>109</v>
      </c>
      <c r="C129" s="335" t="s">
        <v>17</v>
      </c>
      <c r="D129" s="327">
        <f>160*0.9</f>
        <v>144</v>
      </c>
      <c r="E129" s="180">
        <v>129.88</v>
      </c>
    </row>
    <row r="130" spans="1:5" x14ac:dyDescent="0.25">
      <c r="A130" s="121"/>
      <c r="B130" s="177"/>
      <c r="C130" s="335"/>
      <c r="D130" s="209"/>
      <c r="E130" s="180"/>
    </row>
    <row r="131" spans="1:5" x14ac:dyDescent="0.25">
      <c r="A131" s="121"/>
      <c r="B131" s="177"/>
      <c r="C131" s="335"/>
      <c r="D131" s="209"/>
      <c r="E131" s="180"/>
    </row>
    <row r="132" spans="1:5" x14ac:dyDescent="0.25">
      <c r="A132" s="121"/>
      <c r="B132" s="177"/>
      <c r="C132" s="335"/>
      <c r="D132" s="209"/>
      <c r="E132" s="180"/>
    </row>
    <row r="133" spans="1:5" x14ac:dyDescent="0.25">
      <c r="A133" s="121"/>
      <c r="B133" s="177"/>
      <c r="C133" s="335"/>
      <c r="D133" s="354"/>
      <c r="E133" s="180"/>
    </row>
    <row r="134" spans="1:5" ht="18.75" customHeight="1" x14ac:dyDescent="0.25">
      <c r="A134" s="121">
        <v>24</v>
      </c>
      <c r="B134" s="177" t="s">
        <v>34</v>
      </c>
      <c r="C134" s="176" t="s">
        <v>118</v>
      </c>
      <c r="D134" s="303">
        <f>800*0.9</f>
        <v>720</v>
      </c>
      <c r="E134" s="180">
        <v>643.19000000000005</v>
      </c>
    </row>
    <row r="135" spans="1:5" x14ac:dyDescent="0.25">
      <c r="A135" s="121"/>
      <c r="B135" s="177"/>
      <c r="C135" s="176"/>
      <c r="D135" s="190"/>
      <c r="E135" s="180"/>
    </row>
    <row r="136" spans="1:5" x14ac:dyDescent="0.25">
      <c r="A136" s="121"/>
      <c r="B136" s="177"/>
      <c r="C136" s="176"/>
      <c r="D136" s="190"/>
      <c r="E136" s="180"/>
    </row>
    <row r="137" spans="1:5" x14ac:dyDescent="0.25">
      <c r="A137" s="121"/>
      <c r="B137" s="177"/>
      <c r="C137" s="176"/>
      <c r="D137" s="190"/>
      <c r="E137" s="180"/>
    </row>
    <row r="138" spans="1:5" x14ac:dyDescent="0.25">
      <c r="A138" s="121"/>
      <c r="B138" s="177"/>
      <c r="C138" s="176"/>
      <c r="D138" s="190"/>
      <c r="E138" s="180"/>
    </row>
    <row r="139" spans="1:5" x14ac:dyDescent="0.25">
      <c r="A139" s="121"/>
      <c r="B139" s="177"/>
      <c r="C139" s="176"/>
      <c r="D139" s="190"/>
      <c r="E139" s="180"/>
    </row>
    <row r="140" spans="1:5" x14ac:dyDescent="0.25">
      <c r="A140" s="121"/>
      <c r="B140" s="177"/>
      <c r="C140" s="176"/>
      <c r="D140" s="190"/>
      <c r="E140" s="180"/>
    </row>
    <row r="141" spans="1:5" x14ac:dyDescent="0.25">
      <c r="A141" s="121"/>
      <c r="B141" s="177"/>
      <c r="C141" s="176"/>
      <c r="D141" s="190"/>
      <c r="E141" s="180"/>
    </row>
    <row r="142" spans="1:5" x14ac:dyDescent="0.25">
      <c r="A142" s="121"/>
      <c r="B142" s="177"/>
      <c r="C142" s="176"/>
      <c r="D142" s="190"/>
      <c r="E142" s="180"/>
    </row>
    <row r="143" spans="1:5" x14ac:dyDescent="0.25">
      <c r="A143" s="121"/>
      <c r="B143" s="177"/>
      <c r="C143" s="176"/>
      <c r="D143" s="190"/>
      <c r="E143" s="180"/>
    </row>
    <row r="144" spans="1:5" x14ac:dyDescent="0.25">
      <c r="A144" s="121"/>
      <c r="B144" s="177"/>
      <c r="C144" s="176"/>
      <c r="D144" s="190"/>
      <c r="E144" s="180"/>
    </row>
    <row r="145" spans="1:5" ht="15.75" thickBot="1" x14ac:dyDescent="0.3">
      <c r="A145" s="129"/>
      <c r="B145" s="196"/>
      <c r="C145" s="189"/>
      <c r="D145" s="191"/>
      <c r="E145" s="199"/>
    </row>
  </sheetData>
  <sheetProtection formatCells="0" formatColumns="0" formatRows="0" insertRows="0"/>
  <mergeCells count="126">
    <mergeCell ref="C134:C145"/>
    <mergeCell ref="A134:A145"/>
    <mergeCell ref="B134:B145"/>
    <mergeCell ref="A119:A123"/>
    <mergeCell ref="B119:B123"/>
    <mergeCell ref="C119:C123"/>
    <mergeCell ref="A116:A118"/>
    <mergeCell ref="B116:B118"/>
    <mergeCell ref="C116:C118"/>
    <mergeCell ref="A129:A133"/>
    <mergeCell ref="B129:B133"/>
    <mergeCell ref="C129:C133"/>
    <mergeCell ref="A124:A128"/>
    <mergeCell ref="B124:B128"/>
    <mergeCell ref="C124:C128"/>
    <mergeCell ref="A18:A21"/>
    <mergeCell ref="B18:B21"/>
    <mergeCell ref="C18:C21"/>
    <mergeCell ref="A22:A26"/>
    <mergeCell ref="B22:B26"/>
    <mergeCell ref="C22:C26"/>
    <mergeCell ref="B2:D3"/>
    <mergeCell ref="A8:A11"/>
    <mergeCell ref="B8:B11"/>
    <mergeCell ref="C8:C11"/>
    <mergeCell ref="A12:A17"/>
    <mergeCell ref="B12:B17"/>
    <mergeCell ref="C12:C17"/>
    <mergeCell ref="A42:A49"/>
    <mergeCell ref="B42:B49"/>
    <mergeCell ref="C42:C49"/>
    <mergeCell ref="A34:A41"/>
    <mergeCell ref="B34:B41"/>
    <mergeCell ref="C34:C41"/>
    <mergeCell ref="A27:A33"/>
    <mergeCell ref="B27:B33"/>
    <mergeCell ref="C27:C33"/>
    <mergeCell ref="A90:A101"/>
    <mergeCell ref="B90:B101"/>
    <mergeCell ref="C90:C101"/>
    <mergeCell ref="A82:A85"/>
    <mergeCell ref="B82:B85"/>
    <mergeCell ref="C82:C85"/>
    <mergeCell ref="A86:A89"/>
    <mergeCell ref="B86:B89"/>
    <mergeCell ref="C86:C89"/>
    <mergeCell ref="A111:A115"/>
    <mergeCell ref="B111:B115"/>
    <mergeCell ref="C111:C115"/>
    <mergeCell ref="D111:D115"/>
    <mergeCell ref="A102:A103"/>
    <mergeCell ref="B102:B103"/>
    <mergeCell ref="C102:C103"/>
    <mergeCell ref="A104:A105"/>
    <mergeCell ref="A109:A110"/>
    <mergeCell ref="B109:B110"/>
    <mergeCell ref="C109:C110"/>
    <mergeCell ref="D109:D110"/>
    <mergeCell ref="A106:A108"/>
    <mergeCell ref="B106:B108"/>
    <mergeCell ref="C106:C108"/>
    <mergeCell ref="B104:B105"/>
    <mergeCell ref="C104:C105"/>
    <mergeCell ref="D8:D11"/>
    <mergeCell ref="D12:D17"/>
    <mergeCell ref="D18:D21"/>
    <mergeCell ref="D22:D26"/>
    <mergeCell ref="D27:D33"/>
    <mergeCell ref="D34:D41"/>
    <mergeCell ref="D42:D49"/>
    <mergeCell ref="A76:A81"/>
    <mergeCell ref="B76:B81"/>
    <mergeCell ref="C76:C81"/>
    <mergeCell ref="A72:A75"/>
    <mergeCell ref="B72:B75"/>
    <mergeCell ref="C72:C75"/>
    <mergeCell ref="A62:A71"/>
    <mergeCell ref="B62:B71"/>
    <mergeCell ref="C62:C71"/>
    <mergeCell ref="A56:A61"/>
    <mergeCell ref="B56:B61"/>
    <mergeCell ref="C56:C61"/>
    <mergeCell ref="A50:A55"/>
    <mergeCell ref="B50:B55"/>
    <mergeCell ref="C50:C55"/>
    <mergeCell ref="D50:D55"/>
    <mergeCell ref="D56:D61"/>
    <mergeCell ref="E62:E71"/>
    <mergeCell ref="E72:E75"/>
    <mergeCell ref="E76:E81"/>
    <mergeCell ref="E82:E85"/>
    <mergeCell ref="E86:E89"/>
    <mergeCell ref="E90:E101"/>
    <mergeCell ref="E102:E103"/>
    <mergeCell ref="E104:E105"/>
    <mergeCell ref="D62:D71"/>
    <mergeCell ref="D72:D75"/>
    <mergeCell ref="D76:D81"/>
    <mergeCell ref="D82:D85"/>
    <mergeCell ref="D86:D89"/>
    <mergeCell ref="D90:D101"/>
    <mergeCell ref="D102:D103"/>
    <mergeCell ref="D104:D105"/>
    <mergeCell ref="E8:E11"/>
    <mergeCell ref="E12:E17"/>
    <mergeCell ref="E18:E21"/>
    <mergeCell ref="E22:E26"/>
    <mergeCell ref="E27:E33"/>
    <mergeCell ref="E34:E41"/>
    <mergeCell ref="E42:E49"/>
    <mergeCell ref="E50:E55"/>
    <mergeCell ref="E56:E61"/>
    <mergeCell ref="E106:E108"/>
    <mergeCell ref="E109:E110"/>
    <mergeCell ref="E111:E115"/>
    <mergeCell ref="E116:E118"/>
    <mergeCell ref="E119:E123"/>
    <mergeCell ref="E124:E128"/>
    <mergeCell ref="E129:E133"/>
    <mergeCell ref="E134:E145"/>
    <mergeCell ref="D116:D118"/>
    <mergeCell ref="D119:D123"/>
    <mergeCell ref="D124:D128"/>
    <mergeCell ref="D129:D133"/>
    <mergeCell ref="D134:D145"/>
    <mergeCell ref="D106:D108"/>
  </mergeCells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3"/>
  <sheetViews>
    <sheetView topLeftCell="A190" zoomScale="55" zoomScaleNormal="55" workbookViewId="0">
      <selection activeCell="E234" sqref="E23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4.42578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231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87" t="s">
        <v>230</v>
      </c>
      <c r="E8" s="267" t="s">
        <v>229</v>
      </c>
    </row>
    <row r="9" spans="1:5" ht="33" customHeight="1" x14ac:dyDescent="0.25">
      <c r="A9" s="145"/>
      <c r="B9" s="148"/>
      <c r="C9" s="151"/>
      <c r="D9" s="190"/>
      <c r="E9" s="349"/>
    </row>
    <row r="10" spans="1:5" ht="16.5" customHeight="1" x14ac:dyDescent="0.25">
      <c r="A10" s="145"/>
      <c r="B10" s="148"/>
      <c r="C10" s="151"/>
      <c r="D10" s="190"/>
      <c r="E10" s="349"/>
    </row>
    <row r="11" spans="1:5" ht="15.75" thickBot="1" x14ac:dyDescent="0.3">
      <c r="A11" s="146"/>
      <c r="B11" s="149"/>
      <c r="C11" s="152"/>
      <c r="D11" s="188"/>
      <c r="E11" s="349"/>
    </row>
    <row r="12" spans="1:5" x14ac:dyDescent="0.25">
      <c r="A12" s="142">
        <v>1</v>
      </c>
      <c r="B12" s="175" t="s">
        <v>89</v>
      </c>
      <c r="C12" s="187" t="s">
        <v>35</v>
      </c>
      <c r="D12" s="187">
        <f>400*0.9</f>
        <v>360</v>
      </c>
      <c r="E12" s="214">
        <v>313.35000000000002</v>
      </c>
    </row>
    <row r="13" spans="1:5" ht="15.75" thickBot="1" x14ac:dyDescent="0.3">
      <c r="A13" s="135"/>
      <c r="B13" s="189"/>
      <c r="C13" s="191"/>
      <c r="D13" s="191"/>
      <c r="E13" s="216"/>
    </row>
    <row r="14" spans="1:5" x14ac:dyDescent="0.25">
      <c r="A14" s="133">
        <v>2</v>
      </c>
      <c r="B14" s="188" t="s">
        <v>18</v>
      </c>
      <c r="C14" s="187" t="s">
        <v>35</v>
      </c>
      <c r="D14" s="187">
        <f>400*0.9</f>
        <v>360</v>
      </c>
      <c r="E14" s="214">
        <v>360</v>
      </c>
    </row>
    <row r="15" spans="1:5" ht="15.75" thickBot="1" x14ac:dyDescent="0.3">
      <c r="A15" s="135"/>
      <c r="B15" s="189"/>
      <c r="C15" s="191"/>
      <c r="D15" s="191"/>
      <c r="E15" s="216"/>
    </row>
    <row r="16" spans="1:5" x14ac:dyDescent="0.25">
      <c r="A16" s="120">
        <v>3</v>
      </c>
      <c r="B16" s="200" t="s">
        <v>20</v>
      </c>
      <c r="C16" s="197" t="s">
        <v>17</v>
      </c>
      <c r="D16" s="197">
        <f>160*0.9</f>
        <v>144</v>
      </c>
      <c r="E16" s="214">
        <v>139.33000000000001</v>
      </c>
    </row>
    <row r="17" spans="1:5" x14ac:dyDescent="0.25">
      <c r="A17" s="121"/>
      <c r="B17" s="177"/>
      <c r="C17" s="193"/>
      <c r="D17" s="193"/>
      <c r="E17" s="215"/>
    </row>
    <row r="18" spans="1:5" ht="15.75" thickBot="1" x14ac:dyDescent="0.3">
      <c r="A18" s="129"/>
      <c r="B18" s="196"/>
      <c r="C18" s="194"/>
      <c r="D18" s="194"/>
      <c r="E18" s="216"/>
    </row>
    <row r="19" spans="1:5" x14ac:dyDescent="0.25">
      <c r="A19" s="120">
        <v>4</v>
      </c>
      <c r="B19" s="200" t="s">
        <v>22</v>
      </c>
      <c r="C19" s="197" t="s">
        <v>35</v>
      </c>
      <c r="D19" s="197">
        <f>400*0.9</f>
        <v>360</v>
      </c>
      <c r="E19" s="214">
        <v>332.01</v>
      </c>
    </row>
    <row r="20" spans="1:5" x14ac:dyDescent="0.25">
      <c r="A20" s="121"/>
      <c r="B20" s="177"/>
      <c r="C20" s="193"/>
      <c r="D20" s="193"/>
      <c r="E20" s="215"/>
    </row>
    <row r="21" spans="1:5" x14ac:dyDescent="0.25">
      <c r="A21" s="121"/>
      <c r="B21" s="177"/>
      <c r="C21" s="193"/>
      <c r="D21" s="193"/>
      <c r="E21" s="215"/>
    </row>
    <row r="22" spans="1:5" ht="15.75" thickBot="1" x14ac:dyDescent="0.3">
      <c r="A22" s="129"/>
      <c r="B22" s="196"/>
      <c r="C22" s="194"/>
      <c r="D22" s="194"/>
      <c r="E22" s="216"/>
    </row>
    <row r="23" spans="1:5" x14ac:dyDescent="0.25">
      <c r="A23" s="120">
        <v>5</v>
      </c>
      <c r="B23" s="200" t="s">
        <v>23</v>
      </c>
      <c r="C23" s="197" t="s">
        <v>35</v>
      </c>
      <c r="D23" s="197">
        <f>400*0.9</f>
        <v>360</v>
      </c>
      <c r="E23" s="214">
        <v>301.83</v>
      </c>
    </row>
    <row r="24" spans="1:5" x14ac:dyDescent="0.25">
      <c r="A24" s="121"/>
      <c r="B24" s="177"/>
      <c r="C24" s="193"/>
      <c r="D24" s="193"/>
      <c r="E24" s="215"/>
    </row>
    <row r="25" spans="1:5" x14ac:dyDescent="0.25">
      <c r="A25" s="121"/>
      <c r="B25" s="177"/>
      <c r="C25" s="193"/>
      <c r="D25" s="193"/>
      <c r="E25" s="215"/>
    </row>
    <row r="26" spans="1:5" x14ac:dyDescent="0.25">
      <c r="A26" s="121"/>
      <c r="B26" s="177"/>
      <c r="C26" s="193"/>
      <c r="D26" s="193"/>
      <c r="E26" s="215"/>
    </row>
    <row r="27" spans="1:5" x14ac:dyDescent="0.25">
      <c r="A27" s="121"/>
      <c r="B27" s="177"/>
      <c r="C27" s="193"/>
      <c r="D27" s="193"/>
      <c r="E27" s="215"/>
    </row>
    <row r="28" spans="1:5" x14ac:dyDescent="0.25">
      <c r="A28" s="121"/>
      <c r="B28" s="177"/>
      <c r="C28" s="193"/>
      <c r="D28" s="193"/>
      <c r="E28" s="215"/>
    </row>
    <row r="29" spans="1:5" x14ac:dyDescent="0.25">
      <c r="A29" s="121"/>
      <c r="B29" s="177"/>
      <c r="C29" s="193"/>
      <c r="D29" s="193"/>
      <c r="E29" s="215"/>
    </row>
    <row r="30" spans="1:5" ht="15.75" thickBot="1" x14ac:dyDescent="0.3">
      <c r="A30" s="129"/>
      <c r="B30" s="196"/>
      <c r="C30" s="194"/>
      <c r="D30" s="194"/>
      <c r="E30" s="216"/>
    </row>
    <row r="31" spans="1:5" x14ac:dyDescent="0.25">
      <c r="A31" s="120">
        <v>6</v>
      </c>
      <c r="B31" s="200" t="s">
        <v>24</v>
      </c>
      <c r="C31" s="197" t="s">
        <v>17</v>
      </c>
      <c r="D31" s="197">
        <f>160*0.9</f>
        <v>144</v>
      </c>
      <c r="E31" s="214">
        <v>129.53</v>
      </c>
    </row>
    <row r="32" spans="1:5" x14ac:dyDescent="0.25">
      <c r="A32" s="121"/>
      <c r="B32" s="177"/>
      <c r="C32" s="193"/>
      <c r="D32" s="193"/>
      <c r="E32" s="215"/>
    </row>
    <row r="33" spans="1:5" x14ac:dyDescent="0.25">
      <c r="A33" s="121"/>
      <c r="B33" s="177"/>
      <c r="C33" s="193"/>
      <c r="D33" s="193"/>
      <c r="E33" s="215"/>
    </row>
    <row r="34" spans="1:5" x14ac:dyDescent="0.25">
      <c r="A34" s="121"/>
      <c r="B34" s="177"/>
      <c r="C34" s="193"/>
      <c r="D34" s="193"/>
      <c r="E34" s="215"/>
    </row>
    <row r="35" spans="1:5" ht="15.75" thickBot="1" x14ac:dyDescent="0.3">
      <c r="A35" s="129"/>
      <c r="B35" s="196"/>
      <c r="C35" s="194"/>
      <c r="D35" s="194"/>
      <c r="E35" s="216"/>
    </row>
    <row r="36" spans="1:5" x14ac:dyDescent="0.25">
      <c r="A36" s="120">
        <v>7</v>
      </c>
      <c r="B36" s="200" t="s">
        <v>25</v>
      </c>
      <c r="C36" s="197" t="s">
        <v>19</v>
      </c>
      <c r="D36" s="197">
        <f>250*0.9</f>
        <v>225</v>
      </c>
      <c r="E36" s="214">
        <v>202.61</v>
      </c>
    </row>
    <row r="37" spans="1:5" x14ac:dyDescent="0.25">
      <c r="A37" s="121"/>
      <c r="B37" s="177"/>
      <c r="C37" s="193"/>
      <c r="D37" s="193"/>
      <c r="E37" s="215"/>
    </row>
    <row r="38" spans="1:5" x14ac:dyDescent="0.25">
      <c r="A38" s="121"/>
      <c r="B38" s="177"/>
      <c r="C38" s="193"/>
      <c r="D38" s="193"/>
      <c r="E38" s="215"/>
    </row>
    <row r="39" spans="1:5" x14ac:dyDescent="0.25">
      <c r="A39" s="121"/>
      <c r="B39" s="177"/>
      <c r="C39" s="193"/>
      <c r="D39" s="193"/>
      <c r="E39" s="215"/>
    </row>
    <row r="40" spans="1:5" x14ac:dyDescent="0.25">
      <c r="A40" s="121"/>
      <c r="B40" s="177"/>
      <c r="C40" s="193"/>
      <c r="D40" s="193"/>
      <c r="E40" s="215"/>
    </row>
    <row r="41" spans="1:5" x14ac:dyDescent="0.25">
      <c r="A41" s="121"/>
      <c r="B41" s="177"/>
      <c r="C41" s="193"/>
      <c r="D41" s="193"/>
      <c r="E41" s="215"/>
    </row>
    <row r="42" spans="1:5" x14ac:dyDescent="0.25">
      <c r="A42" s="121"/>
      <c r="B42" s="177"/>
      <c r="C42" s="193"/>
      <c r="D42" s="193"/>
      <c r="E42" s="215"/>
    </row>
    <row r="43" spans="1:5" ht="15.75" thickBot="1" x14ac:dyDescent="0.3">
      <c r="A43" s="129"/>
      <c r="B43" s="196"/>
      <c r="C43" s="194"/>
      <c r="D43" s="194"/>
      <c r="E43" s="216"/>
    </row>
    <row r="44" spans="1:5" x14ac:dyDescent="0.25">
      <c r="A44" s="120">
        <v>8</v>
      </c>
      <c r="B44" s="200" t="s">
        <v>43</v>
      </c>
      <c r="C44" s="197" t="s">
        <v>17</v>
      </c>
      <c r="D44" s="197">
        <f>160*0.9</f>
        <v>144</v>
      </c>
      <c r="E44" s="214">
        <v>119.96</v>
      </c>
    </row>
    <row r="45" spans="1:5" x14ac:dyDescent="0.25">
      <c r="A45" s="121"/>
      <c r="B45" s="177"/>
      <c r="C45" s="193"/>
      <c r="D45" s="193"/>
      <c r="E45" s="215"/>
    </row>
    <row r="46" spans="1:5" x14ac:dyDescent="0.25">
      <c r="A46" s="121"/>
      <c r="B46" s="177"/>
      <c r="C46" s="193"/>
      <c r="D46" s="193"/>
      <c r="E46" s="215"/>
    </row>
    <row r="47" spans="1:5" ht="15.75" thickBot="1" x14ac:dyDescent="0.3">
      <c r="A47" s="129"/>
      <c r="B47" s="196"/>
      <c r="C47" s="194"/>
      <c r="D47" s="194"/>
      <c r="E47" s="216"/>
    </row>
    <row r="48" spans="1:5" x14ac:dyDescent="0.25">
      <c r="A48" s="120">
        <v>9</v>
      </c>
      <c r="B48" s="200" t="s">
        <v>58</v>
      </c>
      <c r="C48" s="197" t="s">
        <v>35</v>
      </c>
      <c r="D48" s="197">
        <f>400*0.9</f>
        <v>360</v>
      </c>
      <c r="E48" s="214">
        <v>336.56</v>
      </c>
    </row>
    <row r="49" spans="1:5" x14ac:dyDescent="0.25">
      <c r="A49" s="121"/>
      <c r="B49" s="177"/>
      <c r="C49" s="193"/>
      <c r="D49" s="193"/>
      <c r="E49" s="215"/>
    </row>
    <row r="50" spans="1:5" x14ac:dyDescent="0.25">
      <c r="A50" s="121"/>
      <c r="B50" s="177"/>
      <c r="C50" s="193"/>
      <c r="D50" s="193"/>
      <c r="E50" s="215"/>
    </row>
    <row r="51" spans="1:5" ht="15.75" thickBot="1" x14ac:dyDescent="0.3">
      <c r="A51" s="129"/>
      <c r="B51" s="196"/>
      <c r="C51" s="194"/>
      <c r="D51" s="194"/>
      <c r="E51" s="216"/>
    </row>
    <row r="52" spans="1:5" x14ac:dyDescent="0.25">
      <c r="A52" s="120">
        <v>10</v>
      </c>
      <c r="B52" s="200" t="s">
        <v>27</v>
      </c>
      <c r="C52" s="197" t="s">
        <v>19</v>
      </c>
      <c r="D52" s="197">
        <f>250*0.9</f>
        <v>225</v>
      </c>
      <c r="E52" s="214">
        <v>186.77</v>
      </c>
    </row>
    <row r="53" spans="1:5" x14ac:dyDescent="0.25">
      <c r="A53" s="121"/>
      <c r="B53" s="177"/>
      <c r="C53" s="193"/>
      <c r="D53" s="193"/>
      <c r="E53" s="215"/>
    </row>
    <row r="54" spans="1:5" x14ac:dyDescent="0.25">
      <c r="A54" s="121"/>
      <c r="B54" s="177"/>
      <c r="C54" s="193"/>
      <c r="D54" s="193"/>
      <c r="E54" s="215"/>
    </row>
    <row r="55" spans="1:5" ht="15.75" thickBot="1" x14ac:dyDescent="0.3">
      <c r="A55" s="129"/>
      <c r="B55" s="196"/>
      <c r="C55" s="194"/>
      <c r="D55" s="194"/>
      <c r="E55" s="216"/>
    </row>
    <row r="56" spans="1:5" x14ac:dyDescent="0.25">
      <c r="A56" s="120">
        <v>11</v>
      </c>
      <c r="B56" s="200" t="s">
        <v>28</v>
      </c>
      <c r="C56" s="187" t="s">
        <v>90</v>
      </c>
      <c r="D56" s="187">
        <f>(300+300)*0.9</f>
        <v>540</v>
      </c>
      <c r="E56" s="214">
        <v>514.02</v>
      </c>
    </row>
    <row r="57" spans="1:5" x14ac:dyDescent="0.25">
      <c r="A57" s="121"/>
      <c r="B57" s="177"/>
      <c r="C57" s="190"/>
      <c r="D57" s="190"/>
      <c r="E57" s="215"/>
    </row>
    <row r="58" spans="1:5" x14ac:dyDescent="0.25">
      <c r="A58" s="121"/>
      <c r="B58" s="177"/>
      <c r="C58" s="190"/>
      <c r="D58" s="190"/>
      <c r="E58" s="215"/>
    </row>
    <row r="59" spans="1:5" x14ac:dyDescent="0.25">
      <c r="A59" s="121"/>
      <c r="B59" s="177"/>
      <c r="C59" s="190"/>
      <c r="D59" s="190"/>
      <c r="E59" s="215"/>
    </row>
    <row r="60" spans="1:5" x14ac:dyDescent="0.25">
      <c r="A60" s="121"/>
      <c r="B60" s="177"/>
      <c r="C60" s="190"/>
      <c r="D60" s="190"/>
      <c r="E60" s="215"/>
    </row>
    <row r="61" spans="1:5" x14ac:dyDescent="0.25">
      <c r="A61" s="121"/>
      <c r="B61" s="177"/>
      <c r="C61" s="190"/>
      <c r="D61" s="190"/>
      <c r="E61" s="215"/>
    </row>
    <row r="62" spans="1:5" x14ac:dyDescent="0.25">
      <c r="A62" s="121"/>
      <c r="B62" s="177"/>
      <c r="C62" s="190"/>
      <c r="D62" s="190"/>
      <c r="E62" s="215"/>
    </row>
    <row r="63" spans="1:5" ht="15.75" thickBot="1" x14ac:dyDescent="0.3">
      <c r="A63" s="129"/>
      <c r="B63" s="196"/>
      <c r="C63" s="191"/>
      <c r="D63" s="191"/>
      <c r="E63" s="216"/>
    </row>
    <row r="64" spans="1:5" x14ac:dyDescent="0.25">
      <c r="A64" s="120">
        <v>12</v>
      </c>
      <c r="B64" s="200" t="s">
        <v>59</v>
      </c>
      <c r="C64" s="197" t="s">
        <v>17</v>
      </c>
      <c r="D64" s="197">
        <f>160*0.9</f>
        <v>144</v>
      </c>
      <c r="E64" s="214">
        <v>118.75</v>
      </c>
    </row>
    <row r="65" spans="1:5" x14ac:dyDescent="0.25">
      <c r="A65" s="121"/>
      <c r="B65" s="177"/>
      <c r="C65" s="193"/>
      <c r="D65" s="193"/>
      <c r="E65" s="215"/>
    </row>
    <row r="66" spans="1:5" x14ac:dyDescent="0.25">
      <c r="A66" s="121"/>
      <c r="B66" s="177"/>
      <c r="C66" s="193"/>
      <c r="D66" s="193"/>
      <c r="E66" s="215"/>
    </row>
    <row r="67" spans="1:5" x14ac:dyDescent="0.25">
      <c r="A67" s="121"/>
      <c r="B67" s="177"/>
      <c r="C67" s="193"/>
      <c r="D67" s="193"/>
      <c r="E67" s="215"/>
    </row>
    <row r="68" spans="1:5" x14ac:dyDescent="0.25">
      <c r="A68" s="121"/>
      <c r="B68" s="177"/>
      <c r="C68" s="193"/>
      <c r="D68" s="193"/>
      <c r="E68" s="215"/>
    </row>
    <row r="69" spans="1:5" ht="15.75" thickBot="1" x14ac:dyDescent="0.3">
      <c r="A69" s="129"/>
      <c r="B69" s="196"/>
      <c r="C69" s="194"/>
      <c r="D69" s="194"/>
      <c r="E69" s="216"/>
    </row>
    <row r="70" spans="1:5" x14ac:dyDescent="0.25">
      <c r="A70" s="120">
        <v>13</v>
      </c>
      <c r="B70" s="200" t="s">
        <v>29</v>
      </c>
      <c r="C70" s="197" t="s">
        <v>35</v>
      </c>
      <c r="D70" s="197">
        <f>400*0.9</f>
        <v>360</v>
      </c>
      <c r="E70" s="214">
        <v>315.38</v>
      </c>
    </row>
    <row r="71" spans="1:5" x14ac:dyDescent="0.25">
      <c r="A71" s="121"/>
      <c r="B71" s="177"/>
      <c r="C71" s="193"/>
      <c r="D71" s="193"/>
      <c r="E71" s="215"/>
    </row>
    <row r="72" spans="1:5" x14ac:dyDescent="0.25">
      <c r="A72" s="121"/>
      <c r="B72" s="177"/>
      <c r="C72" s="193"/>
      <c r="D72" s="193"/>
      <c r="E72" s="215"/>
    </row>
    <row r="73" spans="1:5" ht="15.75" thickBot="1" x14ac:dyDescent="0.3">
      <c r="A73" s="129"/>
      <c r="B73" s="196"/>
      <c r="C73" s="194"/>
      <c r="D73" s="194"/>
      <c r="E73" s="216"/>
    </row>
    <row r="74" spans="1:5" x14ac:dyDescent="0.25">
      <c r="A74" s="120">
        <v>14</v>
      </c>
      <c r="B74" s="200" t="s">
        <v>30</v>
      </c>
      <c r="C74" s="197" t="s">
        <v>19</v>
      </c>
      <c r="D74" s="197">
        <f>250*0.9</f>
        <v>225</v>
      </c>
      <c r="E74" s="214">
        <v>178.22</v>
      </c>
    </row>
    <row r="75" spans="1:5" x14ac:dyDescent="0.25">
      <c r="A75" s="121"/>
      <c r="B75" s="177"/>
      <c r="C75" s="193"/>
      <c r="D75" s="193"/>
      <c r="E75" s="215"/>
    </row>
    <row r="76" spans="1:5" x14ac:dyDescent="0.25">
      <c r="A76" s="121"/>
      <c r="B76" s="177"/>
      <c r="C76" s="193"/>
      <c r="D76" s="193"/>
      <c r="E76" s="215"/>
    </row>
    <row r="77" spans="1:5" x14ac:dyDescent="0.25">
      <c r="A77" s="121"/>
      <c r="B77" s="177"/>
      <c r="C77" s="193"/>
      <c r="D77" s="193"/>
      <c r="E77" s="215"/>
    </row>
    <row r="78" spans="1:5" x14ac:dyDescent="0.25">
      <c r="A78" s="121"/>
      <c r="B78" s="177"/>
      <c r="C78" s="193"/>
      <c r="D78" s="193"/>
      <c r="E78" s="215"/>
    </row>
    <row r="79" spans="1:5" x14ac:dyDescent="0.25">
      <c r="A79" s="121"/>
      <c r="B79" s="177"/>
      <c r="C79" s="193"/>
      <c r="D79" s="193"/>
      <c r="E79" s="215"/>
    </row>
    <row r="80" spans="1:5" x14ac:dyDescent="0.25">
      <c r="A80" s="121"/>
      <c r="B80" s="177"/>
      <c r="C80" s="193"/>
      <c r="D80" s="193"/>
      <c r="E80" s="215"/>
    </row>
    <row r="81" spans="1:5" ht="15.75" thickBot="1" x14ac:dyDescent="0.3">
      <c r="A81" s="129"/>
      <c r="B81" s="196"/>
      <c r="C81" s="194"/>
      <c r="D81" s="194"/>
      <c r="E81" s="216"/>
    </row>
    <row r="82" spans="1:5" x14ac:dyDescent="0.25">
      <c r="A82" s="120">
        <v>15</v>
      </c>
      <c r="B82" s="200" t="s">
        <v>32</v>
      </c>
      <c r="C82" s="197" t="s">
        <v>19</v>
      </c>
      <c r="D82" s="197">
        <f>250*0.9</f>
        <v>225</v>
      </c>
      <c r="E82" s="214">
        <v>186.16</v>
      </c>
    </row>
    <row r="83" spans="1:5" x14ac:dyDescent="0.25">
      <c r="A83" s="121"/>
      <c r="B83" s="177"/>
      <c r="C83" s="193"/>
      <c r="D83" s="193"/>
      <c r="E83" s="215"/>
    </row>
    <row r="84" spans="1:5" x14ac:dyDescent="0.25">
      <c r="A84" s="121"/>
      <c r="B84" s="177"/>
      <c r="C84" s="193"/>
      <c r="D84" s="193"/>
      <c r="E84" s="215"/>
    </row>
    <row r="85" spans="1:5" x14ac:dyDescent="0.25">
      <c r="A85" s="121"/>
      <c r="B85" s="177"/>
      <c r="C85" s="193"/>
      <c r="D85" s="193"/>
      <c r="E85" s="215"/>
    </row>
    <row r="86" spans="1:5" x14ac:dyDescent="0.25">
      <c r="A86" s="121"/>
      <c r="B86" s="177"/>
      <c r="C86" s="193"/>
      <c r="D86" s="193"/>
      <c r="E86" s="215"/>
    </row>
    <row r="87" spans="1:5" ht="15.75" thickBot="1" x14ac:dyDescent="0.3">
      <c r="A87" s="129"/>
      <c r="B87" s="196"/>
      <c r="C87" s="194"/>
      <c r="D87" s="194"/>
      <c r="E87" s="216"/>
    </row>
    <row r="88" spans="1:5" x14ac:dyDescent="0.25">
      <c r="A88" s="120">
        <v>16</v>
      </c>
      <c r="B88" s="200" t="s">
        <v>33</v>
      </c>
      <c r="C88" s="197" t="s">
        <v>45</v>
      </c>
      <c r="D88" s="197">
        <f>100*0.9</f>
        <v>90</v>
      </c>
      <c r="E88" s="214">
        <v>67.239999999999995</v>
      </c>
    </row>
    <row r="89" spans="1:5" x14ac:dyDescent="0.25">
      <c r="A89" s="121"/>
      <c r="B89" s="177"/>
      <c r="C89" s="193"/>
      <c r="D89" s="193"/>
      <c r="E89" s="215"/>
    </row>
    <row r="90" spans="1:5" x14ac:dyDescent="0.25">
      <c r="A90" s="121"/>
      <c r="B90" s="177"/>
      <c r="C90" s="193"/>
      <c r="D90" s="193"/>
      <c r="E90" s="215"/>
    </row>
    <row r="91" spans="1:5" x14ac:dyDescent="0.25">
      <c r="A91" s="121"/>
      <c r="B91" s="177"/>
      <c r="C91" s="193"/>
      <c r="D91" s="193"/>
      <c r="E91" s="215"/>
    </row>
    <row r="92" spans="1:5" x14ac:dyDescent="0.25">
      <c r="A92" s="121"/>
      <c r="B92" s="177"/>
      <c r="C92" s="193"/>
      <c r="D92" s="193"/>
      <c r="E92" s="215"/>
    </row>
    <row r="93" spans="1:5" ht="15.75" thickBot="1" x14ac:dyDescent="0.3">
      <c r="A93" s="129"/>
      <c r="B93" s="196"/>
      <c r="C93" s="194"/>
      <c r="D93" s="194"/>
      <c r="E93" s="216"/>
    </row>
    <row r="94" spans="1:5" x14ac:dyDescent="0.25">
      <c r="A94" s="120">
        <v>17</v>
      </c>
      <c r="B94" s="200" t="s">
        <v>60</v>
      </c>
      <c r="C94" s="197" t="s">
        <v>66</v>
      </c>
      <c r="D94" s="197">
        <f>40*0.9</f>
        <v>36</v>
      </c>
      <c r="E94" s="214">
        <v>36</v>
      </c>
    </row>
    <row r="95" spans="1:5" ht="15.75" thickBot="1" x14ac:dyDescent="0.3">
      <c r="A95" s="129"/>
      <c r="B95" s="196"/>
      <c r="C95" s="194"/>
      <c r="D95" s="194"/>
      <c r="E95" s="216"/>
    </row>
    <row r="96" spans="1:5" x14ac:dyDescent="0.25">
      <c r="A96" s="120">
        <v>18</v>
      </c>
      <c r="B96" s="200" t="s">
        <v>61</v>
      </c>
      <c r="C96" s="197" t="s">
        <v>35</v>
      </c>
      <c r="D96" s="197">
        <f>400*0.9</f>
        <v>360</v>
      </c>
      <c r="E96" s="214">
        <v>324.89</v>
      </c>
    </row>
    <row r="97" spans="1:5" x14ac:dyDescent="0.25">
      <c r="A97" s="121"/>
      <c r="B97" s="177"/>
      <c r="C97" s="193"/>
      <c r="D97" s="193"/>
      <c r="E97" s="215"/>
    </row>
    <row r="98" spans="1:5" x14ac:dyDescent="0.25">
      <c r="A98" s="121"/>
      <c r="B98" s="177"/>
      <c r="C98" s="193"/>
      <c r="D98" s="193"/>
      <c r="E98" s="215"/>
    </row>
    <row r="99" spans="1:5" x14ac:dyDescent="0.25">
      <c r="A99" s="121"/>
      <c r="B99" s="177"/>
      <c r="C99" s="193"/>
      <c r="D99" s="193"/>
      <c r="E99" s="215"/>
    </row>
    <row r="100" spans="1:5" x14ac:dyDescent="0.25">
      <c r="A100" s="121"/>
      <c r="B100" s="177"/>
      <c r="C100" s="193"/>
      <c r="D100" s="193"/>
      <c r="E100" s="215"/>
    </row>
    <row r="101" spans="1:5" ht="15.75" thickBot="1" x14ac:dyDescent="0.3">
      <c r="A101" s="129"/>
      <c r="B101" s="196"/>
      <c r="C101" s="194"/>
      <c r="D101" s="194"/>
      <c r="E101" s="216"/>
    </row>
    <row r="102" spans="1:5" x14ac:dyDescent="0.25">
      <c r="A102" s="120">
        <v>19</v>
      </c>
      <c r="B102" s="200" t="s">
        <v>64</v>
      </c>
      <c r="C102" s="197" t="s">
        <v>17</v>
      </c>
      <c r="D102" s="197">
        <f>160*0.9</f>
        <v>144</v>
      </c>
      <c r="E102" s="214">
        <v>98.19</v>
      </c>
    </row>
    <row r="103" spans="1:5" x14ac:dyDescent="0.25">
      <c r="A103" s="121"/>
      <c r="B103" s="177"/>
      <c r="C103" s="193"/>
      <c r="D103" s="193"/>
      <c r="E103" s="215"/>
    </row>
    <row r="104" spans="1:5" x14ac:dyDescent="0.25">
      <c r="A104" s="121"/>
      <c r="B104" s="177"/>
      <c r="C104" s="193"/>
      <c r="D104" s="193"/>
      <c r="E104" s="215"/>
    </row>
    <row r="105" spans="1:5" ht="15.75" thickBot="1" x14ac:dyDescent="0.3">
      <c r="A105" s="129"/>
      <c r="B105" s="196"/>
      <c r="C105" s="194"/>
      <c r="D105" s="194"/>
      <c r="E105" s="216"/>
    </row>
    <row r="106" spans="1:5" x14ac:dyDescent="0.25">
      <c r="A106" s="120">
        <v>20</v>
      </c>
      <c r="B106" s="200" t="s">
        <v>67</v>
      </c>
      <c r="C106" s="197" t="s">
        <v>14</v>
      </c>
      <c r="D106" s="197">
        <v>567</v>
      </c>
      <c r="E106" s="214">
        <v>538.03</v>
      </c>
    </row>
    <row r="107" spans="1:5" x14ac:dyDescent="0.25">
      <c r="A107" s="121"/>
      <c r="B107" s="177"/>
      <c r="C107" s="193"/>
      <c r="D107" s="193"/>
      <c r="E107" s="215"/>
    </row>
    <row r="108" spans="1:5" x14ac:dyDescent="0.25">
      <c r="A108" s="121"/>
      <c r="B108" s="177"/>
      <c r="C108" s="193"/>
      <c r="D108" s="193"/>
      <c r="E108" s="215"/>
    </row>
    <row r="109" spans="1:5" x14ac:dyDescent="0.25">
      <c r="A109" s="121"/>
      <c r="B109" s="177"/>
      <c r="C109" s="193"/>
      <c r="D109" s="193"/>
      <c r="E109" s="215"/>
    </row>
    <row r="110" spans="1:5" x14ac:dyDescent="0.25">
      <c r="A110" s="121"/>
      <c r="B110" s="177"/>
      <c r="C110" s="193"/>
      <c r="D110" s="193"/>
      <c r="E110" s="215"/>
    </row>
    <row r="111" spans="1:5" ht="15.75" thickBot="1" x14ac:dyDescent="0.3">
      <c r="A111" s="129"/>
      <c r="B111" s="196"/>
      <c r="C111" s="194"/>
      <c r="D111" s="194"/>
      <c r="E111" s="216"/>
    </row>
    <row r="112" spans="1:5" x14ac:dyDescent="0.25">
      <c r="A112" s="120">
        <v>21</v>
      </c>
      <c r="B112" s="200" t="s">
        <v>68</v>
      </c>
      <c r="C112" s="197" t="s">
        <v>35</v>
      </c>
      <c r="D112" s="197">
        <f>400*0.9</f>
        <v>360</v>
      </c>
      <c r="E112" s="214">
        <v>326.24</v>
      </c>
    </row>
    <row r="113" spans="1:5" ht="15.75" thickBot="1" x14ac:dyDescent="0.3">
      <c r="A113" s="129"/>
      <c r="B113" s="196"/>
      <c r="C113" s="194"/>
      <c r="D113" s="194"/>
      <c r="E113" s="216"/>
    </row>
    <row r="114" spans="1:5" x14ac:dyDescent="0.25">
      <c r="A114" s="120">
        <v>22</v>
      </c>
      <c r="B114" s="200" t="s">
        <v>69</v>
      </c>
      <c r="C114" s="187" t="s">
        <v>232</v>
      </c>
      <c r="D114" s="187">
        <f>(400+630)*0.9</f>
        <v>927</v>
      </c>
      <c r="E114" s="214">
        <v>810</v>
      </c>
    </row>
    <row r="115" spans="1:5" x14ac:dyDescent="0.25">
      <c r="A115" s="121"/>
      <c r="B115" s="177"/>
      <c r="C115" s="193"/>
      <c r="D115" s="190"/>
      <c r="E115" s="215"/>
    </row>
    <row r="116" spans="1:5" x14ac:dyDescent="0.25">
      <c r="A116" s="121"/>
      <c r="B116" s="177"/>
      <c r="C116" s="193"/>
      <c r="D116" s="190"/>
      <c r="E116" s="215"/>
    </row>
    <row r="117" spans="1:5" x14ac:dyDescent="0.25">
      <c r="A117" s="121"/>
      <c r="B117" s="177"/>
      <c r="C117" s="193"/>
      <c r="D117" s="190"/>
      <c r="E117" s="215"/>
    </row>
    <row r="118" spans="1:5" x14ac:dyDescent="0.25">
      <c r="A118" s="121"/>
      <c r="B118" s="177"/>
      <c r="C118" s="193"/>
      <c r="D118" s="190"/>
      <c r="E118" s="215"/>
    </row>
    <row r="119" spans="1:5" x14ac:dyDescent="0.25">
      <c r="A119" s="121"/>
      <c r="B119" s="177"/>
      <c r="C119" s="193"/>
      <c r="D119" s="190"/>
      <c r="E119" s="215"/>
    </row>
    <row r="120" spans="1:5" x14ac:dyDescent="0.25">
      <c r="A120" s="121"/>
      <c r="B120" s="177"/>
      <c r="C120" s="193"/>
      <c r="D120" s="190"/>
      <c r="E120" s="215"/>
    </row>
    <row r="121" spans="1:5" x14ac:dyDescent="0.25">
      <c r="A121" s="121"/>
      <c r="B121" s="177"/>
      <c r="C121" s="193"/>
      <c r="D121" s="190"/>
      <c r="E121" s="215"/>
    </row>
    <row r="122" spans="1:5" x14ac:dyDescent="0.25">
      <c r="A122" s="121"/>
      <c r="B122" s="177"/>
      <c r="C122" s="193"/>
      <c r="D122" s="190"/>
      <c r="E122" s="215"/>
    </row>
    <row r="123" spans="1:5" ht="15.75" thickBot="1" x14ac:dyDescent="0.3">
      <c r="A123" s="129"/>
      <c r="B123" s="196"/>
      <c r="C123" s="194"/>
      <c r="D123" s="191"/>
      <c r="E123" s="216"/>
    </row>
    <row r="124" spans="1:5" x14ac:dyDescent="0.25">
      <c r="A124" s="120">
        <v>23</v>
      </c>
      <c r="B124" s="200" t="s">
        <v>70</v>
      </c>
      <c r="C124" s="197" t="s">
        <v>35</v>
      </c>
      <c r="D124" s="197">
        <f>400*0.9</f>
        <v>360</v>
      </c>
      <c r="E124" s="214">
        <v>350.78</v>
      </c>
    </row>
    <row r="125" spans="1:5" x14ac:dyDescent="0.25">
      <c r="A125" s="121"/>
      <c r="B125" s="177"/>
      <c r="C125" s="193"/>
      <c r="D125" s="193"/>
      <c r="E125" s="215"/>
    </row>
    <row r="126" spans="1:5" x14ac:dyDescent="0.25">
      <c r="A126" s="121"/>
      <c r="B126" s="177"/>
      <c r="C126" s="193"/>
      <c r="D126" s="193"/>
      <c r="E126" s="215"/>
    </row>
    <row r="127" spans="1:5" ht="15.75" thickBot="1" x14ac:dyDescent="0.3">
      <c r="A127" s="129"/>
      <c r="B127" s="196"/>
      <c r="C127" s="194"/>
      <c r="D127" s="194"/>
      <c r="E127" s="216"/>
    </row>
    <row r="128" spans="1:5" x14ac:dyDescent="0.25">
      <c r="A128" s="120">
        <v>24</v>
      </c>
      <c r="B128" s="200" t="s">
        <v>71</v>
      </c>
      <c r="C128" s="197" t="s">
        <v>21</v>
      </c>
      <c r="D128" s="197">
        <f>315*0.9</f>
        <v>283.5</v>
      </c>
      <c r="E128" s="214">
        <v>244.01</v>
      </c>
    </row>
    <row r="129" spans="1:5" x14ac:dyDescent="0.25">
      <c r="A129" s="121"/>
      <c r="B129" s="177"/>
      <c r="C129" s="193"/>
      <c r="D129" s="193"/>
      <c r="E129" s="215"/>
    </row>
    <row r="130" spans="1:5" x14ac:dyDescent="0.25">
      <c r="A130" s="121"/>
      <c r="B130" s="177"/>
      <c r="C130" s="193"/>
      <c r="D130" s="193"/>
      <c r="E130" s="215"/>
    </row>
    <row r="131" spans="1:5" ht="15.75" thickBot="1" x14ac:dyDescent="0.3">
      <c r="A131" s="129"/>
      <c r="B131" s="196"/>
      <c r="C131" s="194"/>
      <c r="D131" s="194"/>
      <c r="E131" s="216"/>
    </row>
    <row r="132" spans="1:5" x14ac:dyDescent="0.25">
      <c r="A132" s="142">
        <v>25</v>
      </c>
      <c r="B132" s="175" t="s">
        <v>72</v>
      </c>
      <c r="C132" s="187" t="s">
        <v>233</v>
      </c>
      <c r="D132" s="187">
        <f>(400+400)*0.9</f>
        <v>720</v>
      </c>
      <c r="E132" s="214">
        <v>534.80999999999995</v>
      </c>
    </row>
    <row r="133" spans="1:5" x14ac:dyDescent="0.25">
      <c r="A133" s="134"/>
      <c r="B133" s="176"/>
      <c r="C133" s="190"/>
      <c r="D133" s="190"/>
      <c r="E133" s="215"/>
    </row>
    <row r="134" spans="1:5" x14ac:dyDescent="0.25">
      <c r="A134" s="134"/>
      <c r="B134" s="176"/>
      <c r="C134" s="190"/>
      <c r="D134" s="190"/>
      <c r="E134" s="215"/>
    </row>
    <row r="135" spans="1:5" x14ac:dyDescent="0.25">
      <c r="A135" s="134"/>
      <c r="B135" s="176"/>
      <c r="C135" s="190"/>
      <c r="D135" s="190"/>
      <c r="E135" s="215"/>
    </row>
    <row r="136" spans="1:5" x14ac:dyDescent="0.25">
      <c r="A136" s="134"/>
      <c r="B136" s="176"/>
      <c r="C136" s="190"/>
      <c r="D136" s="190"/>
      <c r="E136" s="215"/>
    </row>
    <row r="137" spans="1:5" x14ac:dyDescent="0.25">
      <c r="A137" s="134"/>
      <c r="B137" s="176"/>
      <c r="C137" s="190"/>
      <c r="D137" s="190"/>
      <c r="E137" s="215"/>
    </row>
    <row r="138" spans="1:5" x14ac:dyDescent="0.25">
      <c r="A138" s="134"/>
      <c r="B138" s="176"/>
      <c r="C138" s="190"/>
      <c r="D138" s="190"/>
      <c r="E138" s="215"/>
    </row>
    <row r="139" spans="1:5" x14ac:dyDescent="0.25">
      <c r="A139" s="134"/>
      <c r="B139" s="176"/>
      <c r="C139" s="190"/>
      <c r="D139" s="190"/>
      <c r="E139" s="215"/>
    </row>
    <row r="140" spans="1:5" x14ac:dyDescent="0.25">
      <c r="A140" s="134"/>
      <c r="B140" s="176"/>
      <c r="C140" s="190"/>
      <c r="D140" s="190"/>
      <c r="E140" s="215"/>
    </row>
    <row r="141" spans="1:5" x14ac:dyDescent="0.25">
      <c r="A141" s="134"/>
      <c r="B141" s="176"/>
      <c r="C141" s="190"/>
      <c r="D141" s="190"/>
      <c r="E141" s="215"/>
    </row>
    <row r="142" spans="1:5" x14ac:dyDescent="0.25">
      <c r="A142" s="134"/>
      <c r="B142" s="176"/>
      <c r="C142" s="190"/>
      <c r="D142" s="190"/>
      <c r="E142" s="215"/>
    </row>
    <row r="143" spans="1:5" ht="15.75" thickBot="1" x14ac:dyDescent="0.3">
      <c r="A143" s="134"/>
      <c r="B143" s="176"/>
      <c r="C143" s="191"/>
      <c r="D143" s="191"/>
      <c r="E143" s="215"/>
    </row>
    <row r="144" spans="1:5" x14ac:dyDescent="0.25">
      <c r="A144" s="142">
        <v>26</v>
      </c>
      <c r="B144" s="175" t="s">
        <v>73</v>
      </c>
      <c r="C144" s="187" t="s">
        <v>35</v>
      </c>
      <c r="D144" s="187">
        <f>400*0.9</f>
        <v>360</v>
      </c>
      <c r="E144" s="214">
        <v>330.78</v>
      </c>
    </row>
    <row r="145" spans="1:5" x14ac:dyDescent="0.25">
      <c r="A145" s="134"/>
      <c r="B145" s="176"/>
      <c r="C145" s="190"/>
      <c r="D145" s="190"/>
      <c r="E145" s="215"/>
    </row>
    <row r="146" spans="1:5" x14ac:dyDescent="0.25">
      <c r="A146" s="134"/>
      <c r="B146" s="176"/>
      <c r="C146" s="190"/>
      <c r="D146" s="190"/>
      <c r="E146" s="215"/>
    </row>
    <row r="147" spans="1:5" ht="15.75" thickBot="1" x14ac:dyDescent="0.3">
      <c r="A147" s="135"/>
      <c r="B147" s="189"/>
      <c r="C147" s="191"/>
      <c r="D147" s="191"/>
      <c r="E147" s="216"/>
    </row>
    <row r="148" spans="1:5" x14ac:dyDescent="0.25">
      <c r="A148" s="142">
        <v>27</v>
      </c>
      <c r="B148" s="175" t="s">
        <v>74</v>
      </c>
      <c r="C148" s="187" t="s">
        <v>17</v>
      </c>
      <c r="D148" s="187">
        <f>160*0.9</f>
        <v>144</v>
      </c>
      <c r="E148" s="214">
        <v>133.72999999999999</v>
      </c>
    </row>
    <row r="149" spans="1:5" x14ac:dyDescent="0.25">
      <c r="A149" s="134"/>
      <c r="B149" s="176"/>
      <c r="C149" s="190"/>
      <c r="D149" s="190"/>
      <c r="E149" s="215"/>
    </row>
    <row r="150" spans="1:5" x14ac:dyDescent="0.25">
      <c r="A150" s="134"/>
      <c r="B150" s="176"/>
      <c r="C150" s="190"/>
      <c r="D150" s="190"/>
      <c r="E150" s="215"/>
    </row>
    <row r="151" spans="1:5" ht="15.75" thickBot="1" x14ac:dyDescent="0.3">
      <c r="A151" s="135"/>
      <c r="B151" s="189"/>
      <c r="C151" s="191"/>
      <c r="D151" s="191"/>
      <c r="E151" s="216"/>
    </row>
    <row r="152" spans="1:5" x14ac:dyDescent="0.25">
      <c r="A152" s="142">
        <v>28</v>
      </c>
      <c r="B152" s="175" t="s">
        <v>75</v>
      </c>
      <c r="C152" s="187" t="s">
        <v>234</v>
      </c>
      <c r="D152" s="187">
        <f>(400+400)*0.9</f>
        <v>720</v>
      </c>
      <c r="E152" s="214">
        <v>588.83000000000004</v>
      </c>
    </row>
    <row r="153" spans="1:5" x14ac:dyDescent="0.25">
      <c r="A153" s="134"/>
      <c r="B153" s="176"/>
      <c r="C153" s="190"/>
      <c r="D153" s="190"/>
      <c r="E153" s="215"/>
    </row>
    <row r="154" spans="1:5" x14ac:dyDescent="0.25">
      <c r="A154" s="134"/>
      <c r="B154" s="176"/>
      <c r="C154" s="190"/>
      <c r="D154" s="190"/>
      <c r="E154" s="215"/>
    </row>
    <row r="155" spans="1:5" x14ac:dyDescent="0.25">
      <c r="A155" s="134"/>
      <c r="B155" s="176"/>
      <c r="C155" s="190"/>
      <c r="D155" s="190"/>
      <c r="E155" s="215"/>
    </row>
    <row r="156" spans="1:5" x14ac:dyDescent="0.25">
      <c r="A156" s="134"/>
      <c r="B156" s="176"/>
      <c r="C156" s="190"/>
      <c r="D156" s="190"/>
      <c r="E156" s="215"/>
    </row>
    <row r="157" spans="1:5" x14ac:dyDescent="0.25">
      <c r="A157" s="134"/>
      <c r="B157" s="176"/>
      <c r="C157" s="190"/>
      <c r="D157" s="190"/>
      <c r="E157" s="215"/>
    </row>
    <row r="158" spans="1:5" x14ac:dyDescent="0.25">
      <c r="A158" s="134"/>
      <c r="B158" s="176"/>
      <c r="C158" s="190"/>
      <c r="D158" s="190"/>
      <c r="E158" s="215"/>
    </row>
    <row r="159" spans="1:5" x14ac:dyDescent="0.25">
      <c r="A159" s="134"/>
      <c r="B159" s="176"/>
      <c r="C159" s="190"/>
      <c r="D159" s="190"/>
      <c r="E159" s="215"/>
    </row>
    <row r="160" spans="1:5" x14ac:dyDescent="0.25">
      <c r="A160" s="134"/>
      <c r="B160" s="176"/>
      <c r="C160" s="190"/>
      <c r="D160" s="190"/>
      <c r="E160" s="215"/>
    </row>
    <row r="161" spans="1:5" x14ac:dyDescent="0.25">
      <c r="A161" s="134"/>
      <c r="B161" s="176"/>
      <c r="C161" s="190"/>
      <c r="D161" s="190"/>
      <c r="E161" s="215"/>
    </row>
    <row r="162" spans="1:5" x14ac:dyDescent="0.25">
      <c r="A162" s="134"/>
      <c r="B162" s="176"/>
      <c r="C162" s="190"/>
      <c r="D162" s="190"/>
      <c r="E162" s="215"/>
    </row>
    <row r="163" spans="1:5" x14ac:dyDescent="0.25">
      <c r="A163" s="134"/>
      <c r="B163" s="176"/>
      <c r="C163" s="190"/>
      <c r="D163" s="190"/>
      <c r="E163" s="215"/>
    </row>
    <row r="164" spans="1:5" x14ac:dyDescent="0.25">
      <c r="A164" s="134"/>
      <c r="B164" s="176"/>
      <c r="C164" s="190"/>
      <c r="D164" s="190"/>
      <c r="E164" s="215"/>
    </row>
    <row r="165" spans="1:5" x14ac:dyDescent="0.25">
      <c r="A165" s="134"/>
      <c r="B165" s="176"/>
      <c r="C165" s="190"/>
      <c r="D165" s="190"/>
      <c r="E165" s="215"/>
    </row>
    <row r="166" spans="1:5" x14ac:dyDescent="0.25">
      <c r="A166" s="134"/>
      <c r="B166" s="176"/>
      <c r="C166" s="190"/>
      <c r="D166" s="190"/>
      <c r="E166" s="215"/>
    </row>
    <row r="167" spans="1:5" x14ac:dyDescent="0.25">
      <c r="A167" s="134"/>
      <c r="B167" s="176"/>
      <c r="C167" s="190"/>
      <c r="D167" s="190"/>
      <c r="E167" s="215"/>
    </row>
    <row r="168" spans="1:5" x14ac:dyDescent="0.25">
      <c r="A168" s="134"/>
      <c r="B168" s="176"/>
      <c r="C168" s="190"/>
      <c r="D168" s="190"/>
      <c r="E168" s="215"/>
    </row>
    <row r="169" spans="1:5" x14ac:dyDescent="0.25">
      <c r="A169" s="134"/>
      <c r="B169" s="176"/>
      <c r="C169" s="190"/>
      <c r="D169" s="190"/>
      <c r="E169" s="215"/>
    </row>
    <row r="170" spans="1:5" x14ac:dyDescent="0.25">
      <c r="A170" s="134"/>
      <c r="B170" s="176"/>
      <c r="C170" s="190"/>
      <c r="D170" s="190"/>
      <c r="E170" s="215"/>
    </row>
    <row r="171" spans="1:5" ht="15.75" thickBot="1" x14ac:dyDescent="0.3">
      <c r="A171" s="135"/>
      <c r="B171" s="189"/>
      <c r="C171" s="191"/>
      <c r="D171" s="191"/>
      <c r="E171" s="216"/>
    </row>
    <row r="172" spans="1:5" x14ac:dyDescent="0.25">
      <c r="A172" s="142">
        <v>29</v>
      </c>
      <c r="B172" s="175" t="s">
        <v>76</v>
      </c>
      <c r="C172" s="187" t="s">
        <v>35</v>
      </c>
      <c r="D172" s="187">
        <f>400*0.9</f>
        <v>360</v>
      </c>
      <c r="E172" s="214">
        <v>344.97</v>
      </c>
    </row>
    <row r="173" spans="1:5" x14ac:dyDescent="0.25">
      <c r="A173" s="134"/>
      <c r="B173" s="176"/>
      <c r="C173" s="190"/>
      <c r="D173" s="190"/>
      <c r="E173" s="215"/>
    </row>
    <row r="174" spans="1:5" x14ac:dyDescent="0.25">
      <c r="A174" s="134"/>
      <c r="B174" s="176"/>
      <c r="C174" s="190"/>
      <c r="D174" s="190"/>
      <c r="E174" s="215"/>
    </row>
    <row r="175" spans="1:5" ht="0.75" customHeight="1" x14ac:dyDescent="0.25">
      <c r="A175" s="134"/>
      <c r="B175" s="176"/>
      <c r="C175" s="190"/>
      <c r="D175" s="190"/>
      <c r="E175" s="215"/>
    </row>
    <row r="176" spans="1:5" ht="15.75" thickBot="1" x14ac:dyDescent="0.3">
      <c r="A176" s="135"/>
      <c r="B176" s="189"/>
      <c r="C176" s="191"/>
      <c r="D176" s="191"/>
      <c r="E176" s="216"/>
    </row>
    <row r="177" spans="1:5" x14ac:dyDescent="0.25">
      <c r="A177" s="198">
        <v>30</v>
      </c>
      <c r="B177" s="195" t="s">
        <v>77</v>
      </c>
      <c r="C177" s="197" t="s">
        <v>35</v>
      </c>
      <c r="D177" s="197">
        <f>400*0.9</f>
        <v>360</v>
      </c>
      <c r="E177" s="214">
        <v>348.75</v>
      </c>
    </row>
    <row r="178" spans="1:5" x14ac:dyDescent="0.25">
      <c r="A178" s="121"/>
      <c r="B178" s="177"/>
      <c r="C178" s="193"/>
      <c r="D178" s="193"/>
      <c r="E178" s="215"/>
    </row>
    <row r="179" spans="1:5" x14ac:dyDescent="0.25">
      <c r="A179" s="121"/>
      <c r="B179" s="177"/>
      <c r="C179" s="193"/>
      <c r="D179" s="193"/>
      <c r="E179" s="215"/>
    </row>
    <row r="180" spans="1:5" ht="15.75" thickBot="1" x14ac:dyDescent="0.3">
      <c r="A180" s="129"/>
      <c r="B180" s="196"/>
      <c r="C180" s="194"/>
      <c r="D180" s="194"/>
      <c r="E180" s="216"/>
    </row>
    <row r="181" spans="1:5" x14ac:dyDescent="0.25">
      <c r="A181" s="198">
        <v>31</v>
      </c>
      <c r="B181" s="195" t="s">
        <v>78</v>
      </c>
      <c r="C181" s="197" t="s">
        <v>35</v>
      </c>
      <c r="D181" s="197">
        <f>400*0.9</f>
        <v>360</v>
      </c>
      <c r="E181" s="214">
        <v>300.95999999999998</v>
      </c>
    </row>
    <row r="182" spans="1:5" x14ac:dyDescent="0.25">
      <c r="A182" s="121"/>
      <c r="B182" s="177"/>
      <c r="C182" s="193"/>
      <c r="D182" s="193"/>
      <c r="E182" s="215"/>
    </row>
    <row r="183" spans="1:5" x14ac:dyDescent="0.25">
      <c r="A183" s="121"/>
      <c r="B183" s="177"/>
      <c r="C183" s="193"/>
      <c r="D183" s="193"/>
      <c r="E183" s="215"/>
    </row>
    <row r="184" spans="1:5" ht="15.75" thickBot="1" x14ac:dyDescent="0.3">
      <c r="A184" s="129"/>
      <c r="B184" s="196"/>
      <c r="C184" s="194"/>
      <c r="D184" s="194"/>
      <c r="E184" s="216"/>
    </row>
    <row r="185" spans="1:5" x14ac:dyDescent="0.25">
      <c r="A185" s="198">
        <v>32</v>
      </c>
      <c r="B185" s="195" t="s">
        <v>79</v>
      </c>
      <c r="C185" s="197" t="s">
        <v>45</v>
      </c>
      <c r="D185" s="197">
        <f>100*0.9</f>
        <v>90</v>
      </c>
      <c r="E185" s="214">
        <v>88.42</v>
      </c>
    </row>
    <row r="186" spans="1:5" x14ac:dyDescent="0.25">
      <c r="A186" s="121"/>
      <c r="B186" s="177"/>
      <c r="C186" s="193"/>
      <c r="D186" s="193"/>
      <c r="E186" s="215"/>
    </row>
    <row r="187" spans="1:5" x14ac:dyDescent="0.25">
      <c r="A187" s="121"/>
      <c r="B187" s="177"/>
      <c r="C187" s="193"/>
      <c r="D187" s="193"/>
      <c r="E187" s="215"/>
    </row>
    <row r="188" spans="1:5" ht="15.75" thickBot="1" x14ac:dyDescent="0.3">
      <c r="A188" s="129"/>
      <c r="B188" s="196"/>
      <c r="C188" s="194"/>
      <c r="D188" s="194"/>
      <c r="E188" s="216"/>
    </row>
    <row r="189" spans="1:5" x14ac:dyDescent="0.25">
      <c r="A189" s="198">
        <v>33</v>
      </c>
      <c r="B189" s="195" t="s">
        <v>80</v>
      </c>
      <c r="C189" s="197" t="s">
        <v>45</v>
      </c>
      <c r="D189" s="197">
        <f>100*0.9</f>
        <v>90</v>
      </c>
      <c r="E189" s="214">
        <v>90</v>
      </c>
    </row>
    <row r="190" spans="1:5" x14ac:dyDescent="0.25">
      <c r="A190" s="121"/>
      <c r="B190" s="177"/>
      <c r="C190" s="193"/>
      <c r="D190" s="193"/>
      <c r="E190" s="215"/>
    </row>
    <row r="191" spans="1:5" x14ac:dyDescent="0.25">
      <c r="A191" s="121"/>
      <c r="B191" s="177"/>
      <c r="C191" s="193"/>
      <c r="D191" s="193"/>
      <c r="E191" s="215"/>
    </row>
    <row r="192" spans="1:5" ht="15.75" thickBot="1" x14ac:dyDescent="0.3">
      <c r="A192" s="129"/>
      <c r="B192" s="196"/>
      <c r="C192" s="194"/>
      <c r="D192" s="194"/>
      <c r="E192" s="216"/>
    </row>
    <row r="193" spans="1:5" x14ac:dyDescent="0.25">
      <c r="A193" s="120">
        <v>34</v>
      </c>
      <c r="B193" s="200" t="s">
        <v>81</v>
      </c>
      <c r="C193" s="187" t="s">
        <v>235</v>
      </c>
      <c r="D193" s="187">
        <f>(630+630)*0.9</f>
        <v>1134</v>
      </c>
      <c r="E193" s="214">
        <v>1001.25</v>
      </c>
    </row>
    <row r="194" spans="1:5" x14ac:dyDescent="0.25">
      <c r="A194" s="121"/>
      <c r="B194" s="177"/>
      <c r="C194" s="193"/>
      <c r="D194" s="190"/>
      <c r="E194" s="215"/>
    </row>
    <row r="195" spans="1:5" x14ac:dyDescent="0.25">
      <c r="A195" s="121"/>
      <c r="B195" s="177"/>
      <c r="C195" s="193"/>
      <c r="D195" s="190"/>
      <c r="E195" s="215"/>
    </row>
    <row r="196" spans="1:5" x14ac:dyDescent="0.25">
      <c r="A196" s="121"/>
      <c r="B196" s="177"/>
      <c r="C196" s="193"/>
      <c r="D196" s="190"/>
      <c r="E196" s="215"/>
    </row>
    <row r="197" spans="1:5" x14ac:dyDescent="0.25">
      <c r="A197" s="121"/>
      <c r="B197" s="177"/>
      <c r="C197" s="193"/>
      <c r="D197" s="190"/>
      <c r="E197" s="215"/>
    </row>
    <row r="198" spans="1:5" x14ac:dyDescent="0.25">
      <c r="A198" s="121"/>
      <c r="B198" s="177"/>
      <c r="C198" s="193"/>
      <c r="D198" s="190"/>
      <c r="E198" s="215"/>
    </row>
    <row r="199" spans="1:5" x14ac:dyDescent="0.25">
      <c r="A199" s="121"/>
      <c r="B199" s="177"/>
      <c r="C199" s="193"/>
      <c r="D199" s="190"/>
      <c r="E199" s="215"/>
    </row>
    <row r="200" spans="1:5" x14ac:dyDescent="0.25">
      <c r="A200" s="121"/>
      <c r="B200" s="177"/>
      <c r="C200" s="193"/>
      <c r="D200" s="190"/>
      <c r="E200" s="215"/>
    </row>
    <row r="201" spans="1:5" x14ac:dyDescent="0.25">
      <c r="A201" s="121"/>
      <c r="B201" s="177"/>
      <c r="C201" s="193"/>
      <c r="D201" s="190"/>
      <c r="E201" s="215"/>
    </row>
    <row r="202" spans="1:5" x14ac:dyDescent="0.25">
      <c r="A202" s="121"/>
      <c r="B202" s="177"/>
      <c r="C202" s="193"/>
      <c r="D202" s="190"/>
      <c r="E202" s="215"/>
    </row>
    <row r="203" spans="1:5" x14ac:dyDescent="0.25">
      <c r="A203" s="121"/>
      <c r="B203" s="177"/>
      <c r="C203" s="193"/>
      <c r="D203" s="190"/>
      <c r="E203" s="215"/>
    </row>
    <row r="204" spans="1:5" x14ac:dyDescent="0.25">
      <c r="A204" s="121"/>
      <c r="B204" s="177"/>
      <c r="C204" s="193"/>
      <c r="D204" s="190"/>
      <c r="E204" s="215"/>
    </row>
    <row r="205" spans="1:5" x14ac:dyDescent="0.25">
      <c r="A205" s="121"/>
      <c r="B205" s="177"/>
      <c r="C205" s="193"/>
      <c r="D205" s="190"/>
      <c r="E205" s="215"/>
    </row>
    <row r="206" spans="1:5" x14ac:dyDescent="0.25">
      <c r="A206" s="121"/>
      <c r="B206" s="177"/>
      <c r="C206" s="193"/>
      <c r="D206" s="190"/>
      <c r="E206" s="215"/>
    </row>
    <row r="207" spans="1:5" x14ac:dyDescent="0.25">
      <c r="A207" s="121"/>
      <c r="B207" s="177"/>
      <c r="C207" s="193"/>
      <c r="D207" s="190"/>
      <c r="E207" s="215"/>
    </row>
    <row r="208" spans="1:5" x14ac:dyDescent="0.25">
      <c r="A208" s="121"/>
      <c r="B208" s="177"/>
      <c r="C208" s="193"/>
      <c r="D208" s="190"/>
      <c r="E208" s="215"/>
    </row>
    <row r="209" spans="1:5" x14ac:dyDescent="0.25">
      <c r="A209" s="121"/>
      <c r="B209" s="177"/>
      <c r="C209" s="193"/>
      <c r="D209" s="190"/>
      <c r="E209" s="215"/>
    </row>
    <row r="210" spans="1:5" x14ac:dyDescent="0.25">
      <c r="A210" s="121"/>
      <c r="B210" s="177"/>
      <c r="C210" s="193"/>
      <c r="D210" s="190"/>
      <c r="E210" s="215"/>
    </row>
    <row r="211" spans="1:5" x14ac:dyDescent="0.25">
      <c r="A211" s="121"/>
      <c r="B211" s="177"/>
      <c r="C211" s="193"/>
      <c r="D211" s="190"/>
      <c r="E211" s="215"/>
    </row>
    <row r="212" spans="1:5" ht="15.75" thickBot="1" x14ac:dyDescent="0.3">
      <c r="A212" s="129"/>
      <c r="B212" s="196"/>
      <c r="C212" s="194"/>
      <c r="D212" s="191"/>
      <c r="E212" s="216"/>
    </row>
    <row r="213" spans="1:5" x14ac:dyDescent="0.25">
      <c r="A213" s="120">
        <v>35</v>
      </c>
      <c r="B213" s="200" t="s">
        <v>82</v>
      </c>
      <c r="C213" s="197" t="s">
        <v>14</v>
      </c>
      <c r="D213" s="197">
        <f>630*0.9</f>
        <v>567</v>
      </c>
      <c r="E213" s="214">
        <v>181.37</v>
      </c>
    </row>
    <row r="214" spans="1:5" ht="15.75" thickBot="1" x14ac:dyDescent="0.3">
      <c r="A214" s="129"/>
      <c r="B214" s="196"/>
      <c r="C214" s="194"/>
      <c r="D214" s="194"/>
      <c r="E214" s="216"/>
    </row>
    <row r="215" spans="1:5" x14ac:dyDescent="0.25">
      <c r="A215" s="120">
        <v>36</v>
      </c>
      <c r="B215" s="200" t="s">
        <v>83</v>
      </c>
      <c r="C215" s="197" t="s">
        <v>14</v>
      </c>
      <c r="D215" s="197">
        <f>630*0.9</f>
        <v>567</v>
      </c>
      <c r="E215" s="214">
        <v>399.07</v>
      </c>
    </row>
    <row r="216" spans="1:5" ht="15.75" thickBot="1" x14ac:dyDescent="0.3">
      <c r="A216" s="129"/>
      <c r="B216" s="196"/>
      <c r="C216" s="194"/>
      <c r="D216" s="194"/>
      <c r="E216" s="216"/>
    </row>
    <row r="217" spans="1:5" x14ac:dyDescent="0.25">
      <c r="A217" s="120">
        <v>37</v>
      </c>
      <c r="B217" s="200" t="s">
        <v>84</v>
      </c>
      <c r="C217" s="197" t="s">
        <v>85</v>
      </c>
      <c r="D217" s="197">
        <f>1000*0.9</f>
        <v>900</v>
      </c>
      <c r="E217" s="214">
        <v>722.74</v>
      </c>
    </row>
    <row r="218" spans="1:5" x14ac:dyDescent="0.25">
      <c r="A218" s="121"/>
      <c r="B218" s="177"/>
      <c r="C218" s="193"/>
      <c r="D218" s="193"/>
      <c r="E218" s="215"/>
    </row>
    <row r="219" spans="1:5" ht="15.75" thickBot="1" x14ac:dyDescent="0.3">
      <c r="A219" s="129"/>
      <c r="B219" s="196"/>
      <c r="C219" s="194"/>
      <c r="D219" s="194"/>
      <c r="E219" s="216"/>
    </row>
    <row r="220" spans="1:5" x14ac:dyDescent="0.25">
      <c r="A220" s="120">
        <v>38</v>
      </c>
      <c r="B220" s="200" t="s">
        <v>86</v>
      </c>
      <c r="C220" s="197" t="s">
        <v>281</v>
      </c>
      <c r="D220" s="197">
        <v>2250</v>
      </c>
      <c r="E220" s="214">
        <v>1730.65</v>
      </c>
    </row>
    <row r="221" spans="1:5" ht="15.75" thickBot="1" x14ac:dyDescent="0.3">
      <c r="A221" s="129"/>
      <c r="B221" s="196"/>
      <c r="C221" s="194"/>
      <c r="D221" s="194"/>
      <c r="E221" s="216"/>
    </row>
    <row r="222" spans="1:5" x14ac:dyDescent="0.25">
      <c r="A222" s="120">
        <v>39</v>
      </c>
      <c r="B222" s="200" t="s">
        <v>87</v>
      </c>
      <c r="C222" s="197" t="s">
        <v>91</v>
      </c>
      <c r="D222" s="197">
        <f>(630+400)*0.9</f>
        <v>927</v>
      </c>
      <c r="E222" s="214">
        <v>637.78</v>
      </c>
    </row>
    <row r="223" spans="1:5" x14ac:dyDescent="0.25">
      <c r="A223" s="121"/>
      <c r="B223" s="177"/>
      <c r="C223" s="193"/>
      <c r="D223" s="193"/>
      <c r="E223" s="215"/>
    </row>
    <row r="224" spans="1:5" ht="15.75" thickBot="1" x14ac:dyDescent="0.3">
      <c r="A224" s="129"/>
      <c r="B224" s="196"/>
      <c r="C224" s="194"/>
      <c r="D224" s="194"/>
      <c r="E224" s="216"/>
    </row>
    <row r="225" spans="1:5" x14ac:dyDescent="0.25">
      <c r="A225" s="120">
        <v>40</v>
      </c>
      <c r="B225" s="200" t="s">
        <v>88</v>
      </c>
      <c r="C225" s="197" t="s">
        <v>45</v>
      </c>
      <c r="D225" s="197">
        <f>100*0.9</f>
        <v>90</v>
      </c>
      <c r="E225" s="214">
        <v>82.1</v>
      </c>
    </row>
    <row r="226" spans="1:5" x14ac:dyDescent="0.25">
      <c r="A226" s="121"/>
      <c r="B226" s="177"/>
      <c r="C226" s="193"/>
      <c r="D226" s="193"/>
      <c r="E226" s="215"/>
    </row>
    <row r="227" spans="1:5" ht="15.75" thickBot="1" x14ac:dyDescent="0.3">
      <c r="A227" s="129"/>
      <c r="B227" s="196"/>
      <c r="C227" s="194"/>
      <c r="D227" s="194"/>
      <c r="E227" s="216"/>
    </row>
    <row r="228" spans="1:5" x14ac:dyDescent="0.25">
      <c r="A228" s="120">
        <v>39</v>
      </c>
      <c r="B228" s="200" t="s">
        <v>261</v>
      </c>
      <c r="C228" s="197" t="s">
        <v>263</v>
      </c>
      <c r="D228" s="197">
        <v>450</v>
      </c>
      <c r="E228" s="214">
        <v>424.33</v>
      </c>
    </row>
    <row r="229" spans="1:5" x14ac:dyDescent="0.25">
      <c r="A229" s="121"/>
      <c r="B229" s="177"/>
      <c r="C229" s="193"/>
      <c r="D229" s="193"/>
      <c r="E229" s="215"/>
    </row>
    <row r="230" spans="1:5" ht="15.75" thickBot="1" x14ac:dyDescent="0.3">
      <c r="A230" s="129"/>
      <c r="B230" s="196"/>
      <c r="C230" s="194"/>
      <c r="D230" s="194"/>
      <c r="E230" s="216"/>
    </row>
    <row r="231" spans="1:5" x14ac:dyDescent="0.25">
      <c r="A231" s="120">
        <v>40</v>
      </c>
      <c r="B231" s="200" t="s">
        <v>262</v>
      </c>
      <c r="C231" s="197" t="s">
        <v>19</v>
      </c>
      <c r="D231" s="197">
        <v>225</v>
      </c>
      <c r="E231" s="214">
        <v>192.62</v>
      </c>
    </row>
    <row r="232" spans="1:5" x14ac:dyDescent="0.25">
      <c r="A232" s="121"/>
      <c r="B232" s="177"/>
      <c r="C232" s="193"/>
      <c r="D232" s="193"/>
      <c r="E232" s="215"/>
    </row>
    <row r="233" spans="1:5" ht="15.75" thickBot="1" x14ac:dyDescent="0.3">
      <c r="A233" s="129"/>
      <c r="B233" s="196"/>
      <c r="C233" s="194"/>
      <c r="D233" s="194"/>
      <c r="E233" s="216"/>
    </row>
  </sheetData>
  <sheetProtection formatCells="0" formatColumns="0" formatRows="0" insertRows="0"/>
  <mergeCells count="216">
    <mergeCell ref="E23:E30"/>
    <mergeCell ref="E19:E22"/>
    <mergeCell ref="E16:E18"/>
    <mergeCell ref="E14:E15"/>
    <mergeCell ref="E12:E13"/>
    <mergeCell ref="E8:E11"/>
    <mergeCell ref="E74:E81"/>
    <mergeCell ref="E70:E73"/>
    <mergeCell ref="E64:E69"/>
    <mergeCell ref="E56:E63"/>
    <mergeCell ref="E52:E55"/>
    <mergeCell ref="E48:E51"/>
    <mergeCell ref="E44:E47"/>
    <mergeCell ref="E36:E43"/>
    <mergeCell ref="E31:E35"/>
    <mergeCell ref="E124:E127"/>
    <mergeCell ref="E114:E123"/>
    <mergeCell ref="E112:E113"/>
    <mergeCell ref="E106:E111"/>
    <mergeCell ref="E102:E105"/>
    <mergeCell ref="E96:E101"/>
    <mergeCell ref="E94:E95"/>
    <mergeCell ref="E88:E93"/>
    <mergeCell ref="E82:E87"/>
    <mergeCell ref="E185:E188"/>
    <mergeCell ref="E181:E184"/>
    <mergeCell ref="E177:E180"/>
    <mergeCell ref="E172:E176"/>
    <mergeCell ref="E152:E171"/>
    <mergeCell ref="E148:E151"/>
    <mergeCell ref="E144:E147"/>
    <mergeCell ref="E132:E143"/>
    <mergeCell ref="E128:E131"/>
    <mergeCell ref="D189:D192"/>
    <mergeCell ref="D193:D212"/>
    <mergeCell ref="D213:D214"/>
    <mergeCell ref="D215:D216"/>
    <mergeCell ref="D217:D219"/>
    <mergeCell ref="D220:D221"/>
    <mergeCell ref="D222:D224"/>
    <mergeCell ref="D225:D227"/>
    <mergeCell ref="E225:E227"/>
    <mergeCell ref="E222:E224"/>
    <mergeCell ref="E220:E221"/>
    <mergeCell ref="E217:E219"/>
    <mergeCell ref="E215:E216"/>
    <mergeCell ref="E213:E214"/>
    <mergeCell ref="E193:E212"/>
    <mergeCell ref="E189:E192"/>
    <mergeCell ref="D128:D131"/>
    <mergeCell ref="D132:D143"/>
    <mergeCell ref="D144:D147"/>
    <mergeCell ref="D148:D151"/>
    <mergeCell ref="D152:D171"/>
    <mergeCell ref="D172:D176"/>
    <mergeCell ref="D177:D180"/>
    <mergeCell ref="D181:D184"/>
    <mergeCell ref="D185:D188"/>
    <mergeCell ref="A14:A15"/>
    <mergeCell ref="B14:B15"/>
    <mergeCell ref="C14:C15"/>
    <mergeCell ref="D14:D15"/>
    <mergeCell ref="A12:A13"/>
    <mergeCell ref="B12:B13"/>
    <mergeCell ref="C12:C13"/>
    <mergeCell ref="D12:D13"/>
    <mergeCell ref="B2:D3"/>
    <mergeCell ref="A8:A11"/>
    <mergeCell ref="B8:B11"/>
    <mergeCell ref="C8:C11"/>
    <mergeCell ref="D8:D11"/>
    <mergeCell ref="A23:A30"/>
    <mergeCell ref="B23:B30"/>
    <mergeCell ref="C23:C30"/>
    <mergeCell ref="D23:D30"/>
    <mergeCell ref="A19:A22"/>
    <mergeCell ref="B19:B22"/>
    <mergeCell ref="C19:C22"/>
    <mergeCell ref="D19:D22"/>
    <mergeCell ref="A16:A18"/>
    <mergeCell ref="B16:B18"/>
    <mergeCell ref="C16:C18"/>
    <mergeCell ref="D16:D18"/>
    <mergeCell ref="A44:A47"/>
    <mergeCell ref="B44:B47"/>
    <mergeCell ref="C44:C47"/>
    <mergeCell ref="D44:D47"/>
    <mergeCell ref="A36:A43"/>
    <mergeCell ref="B36:B43"/>
    <mergeCell ref="C36:C43"/>
    <mergeCell ref="D36:D43"/>
    <mergeCell ref="A31:A35"/>
    <mergeCell ref="B31:B35"/>
    <mergeCell ref="C31:C35"/>
    <mergeCell ref="D31:D35"/>
    <mergeCell ref="A56:A63"/>
    <mergeCell ref="B56:B63"/>
    <mergeCell ref="C56:C63"/>
    <mergeCell ref="D56:D63"/>
    <mergeCell ref="A52:A55"/>
    <mergeCell ref="B52:B55"/>
    <mergeCell ref="C52:C55"/>
    <mergeCell ref="D52:D55"/>
    <mergeCell ref="A48:A51"/>
    <mergeCell ref="B48:B51"/>
    <mergeCell ref="C48:C51"/>
    <mergeCell ref="D48:D51"/>
    <mergeCell ref="A74:A81"/>
    <mergeCell ref="B74:B81"/>
    <mergeCell ref="C74:C81"/>
    <mergeCell ref="D74:D81"/>
    <mergeCell ref="A70:A73"/>
    <mergeCell ref="B70:B73"/>
    <mergeCell ref="C70:C73"/>
    <mergeCell ref="D70:D73"/>
    <mergeCell ref="A64:A69"/>
    <mergeCell ref="B64:B69"/>
    <mergeCell ref="C64:C69"/>
    <mergeCell ref="D64:D69"/>
    <mergeCell ref="A94:A95"/>
    <mergeCell ref="B94:B95"/>
    <mergeCell ref="C94:C95"/>
    <mergeCell ref="D94:D95"/>
    <mergeCell ref="A88:A93"/>
    <mergeCell ref="B88:B93"/>
    <mergeCell ref="C88:C93"/>
    <mergeCell ref="D88:D93"/>
    <mergeCell ref="A82:A87"/>
    <mergeCell ref="B82:B87"/>
    <mergeCell ref="C82:C87"/>
    <mergeCell ref="D82:D87"/>
    <mergeCell ref="A106:A111"/>
    <mergeCell ref="B106:B111"/>
    <mergeCell ref="C106:C111"/>
    <mergeCell ref="D106:D111"/>
    <mergeCell ref="A102:A105"/>
    <mergeCell ref="B102:B105"/>
    <mergeCell ref="C102:C105"/>
    <mergeCell ref="D102:D105"/>
    <mergeCell ref="A96:A101"/>
    <mergeCell ref="B96:B101"/>
    <mergeCell ref="C96:C101"/>
    <mergeCell ref="D96:D101"/>
    <mergeCell ref="D124:D127"/>
    <mergeCell ref="A114:A123"/>
    <mergeCell ref="B114:B123"/>
    <mergeCell ref="C114:C123"/>
    <mergeCell ref="D114:D123"/>
    <mergeCell ref="A112:A113"/>
    <mergeCell ref="B112:B113"/>
    <mergeCell ref="C112:C113"/>
    <mergeCell ref="D112:D113"/>
    <mergeCell ref="A132:A143"/>
    <mergeCell ref="B132:B143"/>
    <mergeCell ref="C132:C143"/>
    <mergeCell ref="A128:A131"/>
    <mergeCell ref="B128:B131"/>
    <mergeCell ref="C128:C131"/>
    <mergeCell ref="A124:A127"/>
    <mergeCell ref="B124:B127"/>
    <mergeCell ref="C124:C127"/>
    <mergeCell ref="A177:A180"/>
    <mergeCell ref="B177:B180"/>
    <mergeCell ref="C177:C180"/>
    <mergeCell ref="C144:C147"/>
    <mergeCell ref="C148:C151"/>
    <mergeCell ref="C172:C176"/>
    <mergeCell ref="A172:A176"/>
    <mergeCell ref="B172:B176"/>
    <mergeCell ref="A152:A171"/>
    <mergeCell ref="B152:B171"/>
    <mergeCell ref="C152:C171"/>
    <mergeCell ref="A148:A151"/>
    <mergeCell ref="B148:B151"/>
    <mergeCell ref="A144:A147"/>
    <mergeCell ref="B144:B147"/>
    <mergeCell ref="A189:A192"/>
    <mergeCell ref="B189:B192"/>
    <mergeCell ref="C189:C192"/>
    <mergeCell ref="A185:A188"/>
    <mergeCell ref="B185:B188"/>
    <mergeCell ref="C185:C188"/>
    <mergeCell ref="A181:A184"/>
    <mergeCell ref="B181:B184"/>
    <mergeCell ref="C181:C184"/>
    <mergeCell ref="C193:C212"/>
    <mergeCell ref="A225:A227"/>
    <mergeCell ref="B225:B227"/>
    <mergeCell ref="C225:C227"/>
    <mergeCell ref="A222:A224"/>
    <mergeCell ref="B222:B224"/>
    <mergeCell ref="C213:C214"/>
    <mergeCell ref="C215:C216"/>
    <mergeCell ref="C217:C219"/>
    <mergeCell ref="C220:C221"/>
    <mergeCell ref="C222:C224"/>
    <mergeCell ref="A220:A221"/>
    <mergeCell ref="B220:B221"/>
    <mergeCell ref="A217:A219"/>
    <mergeCell ref="B217:B219"/>
    <mergeCell ref="A215:A216"/>
    <mergeCell ref="B215:B216"/>
    <mergeCell ref="A213:A214"/>
    <mergeCell ref="B213:B214"/>
    <mergeCell ref="A193:A212"/>
    <mergeCell ref="B193:B212"/>
    <mergeCell ref="A228:A230"/>
    <mergeCell ref="B228:B230"/>
    <mergeCell ref="C228:C230"/>
    <mergeCell ref="D228:D230"/>
    <mergeCell ref="E228:E230"/>
    <mergeCell ref="A231:A233"/>
    <mergeCell ref="B231:B233"/>
    <mergeCell ref="C231:C233"/>
    <mergeCell ref="D231:D233"/>
    <mergeCell ref="E231:E233"/>
  </mergeCells>
  <pageMargins left="0.7" right="0.7" top="0.75" bottom="0.75" header="0.3" footer="0.3"/>
  <pageSetup paperSize="9" orientation="portrait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zoomScale="85" zoomScaleNormal="85" workbookViewId="0">
      <selection activeCell="E20" sqref="E20"/>
    </sheetView>
  </sheetViews>
  <sheetFormatPr defaultRowHeight="15" x14ac:dyDescent="0.25"/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264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x14ac:dyDescent="0.25">
      <c r="A8" s="198" t="s">
        <v>0</v>
      </c>
      <c r="B8" s="175" t="s">
        <v>11</v>
      </c>
      <c r="C8" s="175" t="s">
        <v>13</v>
      </c>
      <c r="D8" s="175" t="s">
        <v>230</v>
      </c>
      <c r="E8" s="267" t="s">
        <v>229</v>
      </c>
    </row>
    <row r="9" spans="1:5" x14ac:dyDescent="0.25">
      <c r="A9" s="121"/>
      <c r="B9" s="176"/>
      <c r="C9" s="176"/>
      <c r="D9" s="176"/>
      <c r="E9" s="349"/>
    </row>
    <row r="10" spans="1:5" x14ac:dyDescent="0.25">
      <c r="A10" s="121"/>
      <c r="B10" s="176"/>
      <c r="C10" s="176"/>
      <c r="D10" s="176"/>
      <c r="E10" s="349"/>
    </row>
    <row r="11" spans="1:5" x14ac:dyDescent="0.25">
      <c r="A11" s="121"/>
      <c r="B11" s="176"/>
      <c r="C11" s="176"/>
      <c r="D11" s="176"/>
      <c r="E11" s="349"/>
    </row>
    <row r="12" spans="1:5" x14ac:dyDescent="0.25">
      <c r="A12" s="134">
        <v>1</v>
      </c>
      <c r="B12" s="176" t="s">
        <v>16</v>
      </c>
      <c r="C12" s="176">
        <v>250</v>
      </c>
      <c r="D12" s="176">
        <v>225</v>
      </c>
      <c r="E12" s="350">
        <v>51.5</v>
      </c>
    </row>
    <row r="13" spans="1:5" x14ac:dyDescent="0.25">
      <c r="A13" s="134"/>
      <c r="B13" s="176"/>
      <c r="C13" s="176"/>
      <c r="D13" s="176"/>
      <c r="E13" s="350"/>
    </row>
    <row r="14" spans="1:5" x14ac:dyDescent="0.25">
      <c r="A14" s="134">
        <v>2</v>
      </c>
      <c r="B14" s="176" t="s">
        <v>18</v>
      </c>
      <c r="C14" s="176">
        <v>400</v>
      </c>
      <c r="D14" s="176">
        <v>360</v>
      </c>
      <c r="E14" s="350">
        <v>134.16999999999999</v>
      </c>
    </row>
    <row r="15" spans="1:5" x14ac:dyDescent="0.25">
      <c r="A15" s="134"/>
      <c r="B15" s="176"/>
      <c r="C15" s="176"/>
      <c r="D15" s="176"/>
      <c r="E15" s="350"/>
    </row>
    <row r="16" spans="1:5" x14ac:dyDescent="0.25">
      <c r="A16" s="134"/>
      <c r="B16" s="176"/>
      <c r="C16" s="176"/>
      <c r="D16" s="176"/>
      <c r="E16" s="350"/>
    </row>
    <row r="17" spans="1:5" x14ac:dyDescent="0.25">
      <c r="A17" s="134"/>
      <c r="B17" s="176"/>
      <c r="C17" s="176"/>
      <c r="D17" s="176"/>
      <c r="E17" s="350"/>
    </row>
    <row r="18" spans="1:5" x14ac:dyDescent="0.25">
      <c r="A18" s="134"/>
      <c r="B18" s="176"/>
      <c r="C18" s="176"/>
      <c r="D18" s="176"/>
      <c r="E18" s="350"/>
    </row>
    <row r="19" spans="1:5" ht="15.75" thickBot="1" x14ac:dyDescent="0.3">
      <c r="A19" s="135"/>
      <c r="B19" s="189"/>
      <c r="C19" s="189"/>
      <c r="D19" s="189"/>
      <c r="E19" s="358"/>
    </row>
  </sheetData>
  <mergeCells count="16">
    <mergeCell ref="E8:E11"/>
    <mergeCell ref="B2:D3"/>
    <mergeCell ref="A8:A11"/>
    <mergeCell ref="B8:B11"/>
    <mergeCell ref="C8:C11"/>
    <mergeCell ref="D8:D11"/>
    <mergeCell ref="A14:A19"/>
    <mergeCell ref="B14:B19"/>
    <mergeCell ref="C14:C19"/>
    <mergeCell ref="D14:D19"/>
    <mergeCell ref="E14:E19"/>
    <mergeCell ref="A12:A13"/>
    <mergeCell ref="B12:B13"/>
    <mergeCell ref="C12:C13"/>
    <mergeCell ref="D12:D13"/>
    <mergeCell ref="E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3"/>
  <sheetViews>
    <sheetView topLeftCell="A422" zoomScale="55" zoomScaleNormal="55" workbookViewId="0">
      <selection activeCell="E464" sqref="E464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2.7109375" customWidth="1"/>
  </cols>
  <sheetData>
    <row r="1" spans="1:5" x14ac:dyDescent="0.25">
      <c r="A1" s="1"/>
      <c r="B1" s="1"/>
      <c r="C1" s="1"/>
      <c r="D1" s="1"/>
    </row>
    <row r="2" spans="1:5" ht="15" customHeight="1" x14ac:dyDescent="0.25">
      <c r="A2" s="1"/>
      <c r="B2" s="153" t="s">
        <v>238</v>
      </c>
      <c r="C2" s="153"/>
      <c r="D2" s="153"/>
      <c r="E2" s="153"/>
    </row>
    <row r="3" spans="1:5" ht="15" customHeight="1" x14ac:dyDescent="0.25">
      <c r="A3" s="1"/>
      <c r="B3" s="153"/>
      <c r="C3" s="153"/>
      <c r="D3" s="153"/>
      <c r="E3" s="153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ht="33" customHeight="1" x14ac:dyDescent="0.25">
      <c r="A9" s="145"/>
      <c r="B9" s="148"/>
      <c r="C9" s="151"/>
      <c r="D9" s="151"/>
      <c r="E9" s="155"/>
    </row>
    <row r="10" spans="1:5" ht="16.5" customHeight="1" x14ac:dyDescent="0.25">
      <c r="A10" s="145"/>
      <c r="B10" s="148"/>
      <c r="C10" s="151"/>
      <c r="D10" s="151"/>
      <c r="E10" s="155"/>
    </row>
    <row r="11" spans="1:5" ht="15.75" thickBot="1" x14ac:dyDescent="0.3">
      <c r="A11" s="146"/>
      <c r="B11" s="149"/>
      <c r="C11" s="152"/>
      <c r="D11" s="152"/>
      <c r="E11" s="156"/>
    </row>
    <row r="12" spans="1:5" x14ac:dyDescent="0.25">
      <c r="A12" s="142">
        <v>1</v>
      </c>
      <c r="B12" s="143" t="s">
        <v>16</v>
      </c>
      <c r="C12" s="139" t="s">
        <v>17</v>
      </c>
      <c r="D12" s="139">
        <f>160*0.9</f>
        <v>144</v>
      </c>
      <c r="E12" s="157">
        <v>124.06</v>
      </c>
    </row>
    <row r="13" spans="1:5" x14ac:dyDescent="0.25">
      <c r="A13" s="134"/>
      <c r="B13" s="137"/>
      <c r="C13" s="140"/>
      <c r="D13" s="140"/>
      <c r="E13" s="158"/>
    </row>
    <row r="14" spans="1:5" x14ac:dyDescent="0.25">
      <c r="A14" s="134"/>
      <c r="B14" s="137"/>
      <c r="C14" s="140"/>
      <c r="D14" s="140"/>
      <c r="E14" s="158"/>
    </row>
    <row r="15" spans="1:5" x14ac:dyDescent="0.25">
      <c r="A15" s="134"/>
      <c r="B15" s="137"/>
      <c r="C15" s="140"/>
      <c r="D15" s="140"/>
      <c r="E15" s="158"/>
    </row>
    <row r="16" spans="1:5" x14ac:dyDescent="0.25">
      <c r="A16" s="134"/>
      <c r="B16" s="137"/>
      <c r="C16" s="140"/>
      <c r="D16" s="140"/>
      <c r="E16" s="158"/>
    </row>
    <row r="17" spans="1:5" x14ac:dyDescent="0.25">
      <c r="A17" s="134"/>
      <c r="B17" s="137"/>
      <c r="C17" s="140"/>
      <c r="D17" s="140"/>
      <c r="E17" s="158"/>
    </row>
    <row r="18" spans="1:5" x14ac:dyDescent="0.25">
      <c r="A18" s="134"/>
      <c r="B18" s="137"/>
      <c r="C18" s="140"/>
      <c r="D18" s="140"/>
      <c r="E18" s="158"/>
    </row>
    <row r="19" spans="1:5" x14ac:dyDescent="0.25">
      <c r="A19" s="134"/>
      <c r="B19" s="137"/>
      <c r="C19" s="140"/>
      <c r="D19" s="140"/>
      <c r="E19" s="158"/>
    </row>
    <row r="20" spans="1:5" x14ac:dyDescent="0.25">
      <c r="A20" s="134"/>
      <c r="B20" s="137"/>
      <c r="C20" s="140"/>
      <c r="D20" s="140"/>
      <c r="E20" s="158"/>
    </row>
    <row r="21" spans="1:5" x14ac:dyDescent="0.25">
      <c r="A21" s="134"/>
      <c r="B21" s="137"/>
      <c r="C21" s="140"/>
      <c r="D21" s="140"/>
      <c r="E21" s="158"/>
    </row>
    <row r="22" spans="1:5" x14ac:dyDescent="0.25">
      <c r="A22" s="134"/>
      <c r="B22" s="137"/>
      <c r="C22" s="140"/>
      <c r="D22" s="140"/>
      <c r="E22" s="158"/>
    </row>
    <row r="23" spans="1:5" x14ac:dyDescent="0.25">
      <c r="A23" s="134"/>
      <c r="B23" s="137"/>
      <c r="C23" s="140"/>
      <c r="D23" s="140"/>
      <c r="E23" s="158"/>
    </row>
    <row r="24" spans="1:5" x14ac:dyDescent="0.25">
      <c r="A24" s="134"/>
      <c r="B24" s="137"/>
      <c r="C24" s="140"/>
      <c r="D24" s="140"/>
      <c r="E24" s="158"/>
    </row>
    <row r="25" spans="1:5" x14ac:dyDescent="0.25">
      <c r="A25" s="134"/>
      <c r="B25" s="137"/>
      <c r="C25" s="140"/>
      <c r="D25" s="140"/>
      <c r="E25" s="158"/>
    </row>
    <row r="26" spans="1:5" x14ac:dyDescent="0.25">
      <c r="A26" s="134"/>
      <c r="B26" s="137"/>
      <c r="C26" s="140"/>
      <c r="D26" s="140"/>
      <c r="E26" s="158"/>
    </row>
    <row r="27" spans="1:5" x14ac:dyDescent="0.25">
      <c r="A27" s="134"/>
      <c r="B27" s="137"/>
      <c r="C27" s="140"/>
      <c r="D27" s="140"/>
      <c r="E27" s="158"/>
    </row>
    <row r="28" spans="1:5" x14ac:dyDescent="0.25">
      <c r="A28" s="134"/>
      <c r="B28" s="137"/>
      <c r="C28" s="140"/>
      <c r="D28" s="140"/>
      <c r="E28" s="158"/>
    </row>
    <row r="29" spans="1:5" x14ac:dyDescent="0.25">
      <c r="A29" s="134"/>
      <c r="B29" s="137"/>
      <c r="C29" s="140"/>
      <c r="D29" s="140"/>
      <c r="E29" s="158"/>
    </row>
    <row r="30" spans="1:5" x14ac:dyDescent="0.25">
      <c r="A30" s="134"/>
      <c r="B30" s="137"/>
      <c r="C30" s="140"/>
      <c r="D30" s="140"/>
      <c r="E30" s="158"/>
    </row>
    <row r="31" spans="1:5" ht="15.75" thickBot="1" x14ac:dyDescent="0.3">
      <c r="A31" s="135"/>
      <c r="B31" s="138"/>
      <c r="C31" s="141"/>
      <c r="D31" s="141"/>
      <c r="E31" s="159"/>
    </row>
    <row r="32" spans="1:5" x14ac:dyDescent="0.25">
      <c r="A32" s="133">
        <v>2</v>
      </c>
      <c r="B32" s="136" t="s">
        <v>18</v>
      </c>
      <c r="C32" s="139" t="s">
        <v>265</v>
      </c>
      <c r="D32" s="139">
        <f>500*0.9</f>
        <v>450</v>
      </c>
      <c r="E32" s="157">
        <v>362.77</v>
      </c>
    </row>
    <row r="33" spans="1:5" x14ac:dyDescent="0.25">
      <c r="A33" s="134"/>
      <c r="B33" s="137"/>
      <c r="C33" s="140"/>
      <c r="D33" s="140"/>
      <c r="E33" s="158"/>
    </row>
    <row r="34" spans="1:5" x14ac:dyDescent="0.25">
      <c r="A34" s="134"/>
      <c r="B34" s="137"/>
      <c r="C34" s="140"/>
      <c r="D34" s="140"/>
      <c r="E34" s="158"/>
    </row>
    <row r="35" spans="1:5" x14ac:dyDescent="0.25">
      <c r="A35" s="134"/>
      <c r="B35" s="137"/>
      <c r="C35" s="140"/>
      <c r="D35" s="140"/>
      <c r="E35" s="158"/>
    </row>
    <row r="36" spans="1:5" x14ac:dyDescent="0.25">
      <c r="A36" s="134"/>
      <c r="B36" s="137"/>
      <c r="C36" s="140"/>
      <c r="D36" s="140"/>
      <c r="E36" s="158"/>
    </row>
    <row r="37" spans="1:5" x14ac:dyDescent="0.25">
      <c r="A37" s="134"/>
      <c r="B37" s="137"/>
      <c r="C37" s="140"/>
      <c r="D37" s="140"/>
      <c r="E37" s="158"/>
    </row>
    <row r="38" spans="1:5" x14ac:dyDescent="0.25">
      <c r="A38" s="134"/>
      <c r="B38" s="137"/>
      <c r="C38" s="140"/>
      <c r="D38" s="140"/>
      <c r="E38" s="158"/>
    </row>
    <row r="39" spans="1:5" x14ac:dyDescent="0.25">
      <c r="A39" s="134"/>
      <c r="B39" s="137"/>
      <c r="C39" s="140"/>
      <c r="D39" s="140"/>
      <c r="E39" s="158"/>
    </row>
    <row r="40" spans="1:5" x14ac:dyDescent="0.25">
      <c r="A40" s="134"/>
      <c r="B40" s="137"/>
      <c r="C40" s="140"/>
      <c r="D40" s="140"/>
      <c r="E40" s="158"/>
    </row>
    <row r="41" spans="1:5" x14ac:dyDescent="0.25">
      <c r="A41" s="134"/>
      <c r="B41" s="137"/>
      <c r="C41" s="140"/>
      <c r="D41" s="140"/>
      <c r="E41" s="158"/>
    </row>
    <row r="42" spans="1:5" x14ac:dyDescent="0.25">
      <c r="A42" s="134"/>
      <c r="B42" s="137"/>
      <c r="C42" s="140"/>
      <c r="D42" s="140"/>
      <c r="E42" s="158"/>
    </row>
    <row r="43" spans="1:5" x14ac:dyDescent="0.25">
      <c r="A43" s="134"/>
      <c r="B43" s="137"/>
      <c r="C43" s="140"/>
      <c r="D43" s="140"/>
      <c r="E43" s="158"/>
    </row>
    <row r="44" spans="1:5" x14ac:dyDescent="0.25">
      <c r="A44" s="134"/>
      <c r="B44" s="137"/>
      <c r="C44" s="140"/>
      <c r="D44" s="140"/>
      <c r="E44" s="158"/>
    </row>
    <row r="45" spans="1:5" x14ac:dyDescent="0.25">
      <c r="A45" s="134"/>
      <c r="B45" s="137"/>
      <c r="C45" s="140"/>
      <c r="D45" s="140"/>
      <c r="E45" s="158"/>
    </row>
    <row r="46" spans="1:5" x14ac:dyDescent="0.25">
      <c r="A46" s="134"/>
      <c r="B46" s="137"/>
      <c r="C46" s="140"/>
      <c r="D46" s="140"/>
      <c r="E46" s="158"/>
    </row>
    <row r="47" spans="1:5" x14ac:dyDescent="0.25">
      <c r="A47" s="134"/>
      <c r="B47" s="137"/>
      <c r="C47" s="140"/>
      <c r="D47" s="140"/>
      <c r="E47" s="158"/>
    </row>
    <row r="48" spans="1:5" x14ac:dyDescent="0.25">
      <c r="A48" s="134"/>
      <c r="B48" s="137"/>
      <c r="C48" s="140"/>
      <c r="D48" s="140"/>
      <c r="E48" s="158"/>
    </row>
    <row r="49" spans="1:5" x14ac:dyDescent="0.25">
      <c r="A49" s="134"/>
      <c r="B49" s="137"/>
      <c r="C49" s="140"/>
      <c r="D49" s="140"/>
      <c r="E49" s="158"/>
    </row>
    <row r="50" spans="1:5" x14ac:dyDescent="0.25">
      <c r="A50" s="134"/>
      <c r="B50" s="137"/>
      <c r="C50" s="140"/>
      <c r="D50" s="140"/>
      <c r="E50" s="158"/>
    </row>
    <row r="51" spans="1:5" ht="15.75" thickBot="1" x14ac:dyDescent="0.3">
      <c r="A51" s="135"/>
      <c r="B51" s="138"/>
      <c r="C51" s="141"/>
      <c r="D51" s="141"/>
      <c r="E51" s="159"/>
    </row>
    <row r="52" spans="1:5" x14ac:dyDescent="0.25">
      <c r="A52" s="120">
        <v>3</v>
      </c>
      <c r="B52" s="123" t="s">
        <v>20</v>
      </c>
      <c r="C52" s="126" t="s">
        <v>266</v>
      </c>
      <c r="D52" s="126">
        <f>630*0.9</f>
        <v>567</v>
      </c>
      <c r="E52" s="157">
        <v>455.46</v>
      </c>
    </row>
    <row r="53" spans="1:5" x14ac:dyDescent="0.25">
      <c r="A53" s="121"/>
      <c r="B53" s="124"/>
      <c r="C53" s="128"/>
      <c r="D53" s="128"/>
      <c r="E53" s="158"/>
    </row>
    <row r="54" spans="1:5" x14ac:dyDescent="0.25">
      <c r="A54" s="121"/>
      <c r="B54" s="124"/>
      <c r="C54" s="128"/>
      <c r="D54" s="128"/>
      <c r="E54" s="158"/>
    </row>
    <row r="55" spans="1:5" x14ac:dyDescent="0.25">
      <c r="A55" s="121"/>
      <c r="B55" s="124"/>
      <c r="C55" s="128"/>
      <c r="D55" s="128"/>
      <c r="E55" s="158"/>
    </row>
    <row r="56" spans="1:5" x14ac:dyDescent="0.25">
      <c r="A56" s="121"/>
      <c r="B56" s="124"/>
      <c r="C56" s="128"/>
      <c r="D56" s="128"/>
      <c r="E56" s="158"/>
    </row>
    <row r="57" spans="1:5" x14ac:dyDescent="0.25">
      <c r="A57" s="121"/>
      <c r="B57" s="124"/>
      <c r="C57" s="128"/>
      <c r="D57" s="128"/>
      <c r="E57" s="158"/>
    </row>
    <row r="58" spans="1:5" x14ac:dyDescent="0.25">
      <c r="A58" s="121"/>
      <c r="B58" s="124"/>
      <c r="C58" s="128"/>
      <c r="D58" s="128"/>
      <c r="E58" s="158"/>
    </row>
    <row r="59" spans="1:5" x14ac:dyDescent="0.25">
      <c r="A59" s="121"/>
      <c r="B59" s="124"/>
      <c r="C59" s="128"/>
      <c r="D59" s="128"/>
      <c r="E59" s="158"/>
    </row>
    <row r="60" spans="1:5" x14ac:dyDescent="0.25">
      <c r="A60" s="121"/>
      <c r="B60" s="124"/>
      <c r="C60" s="128"/>
      <c r="D60" s="128"/>
      <c r="E60" s="158"/>
    </row>
    <row r="61" spans="1:5" x14ac:dyDescent="0.25">
      <c r="A61" s="121"/>
      <c r="B61" s="124"/>
      <c r="C61" s="128"/>
      <c r="D61" s="128"/>
      <c r="E61" s="158"/>
    </row>
    <row r="62" spans="1:5" x14ac:dyDescent="0.25">
      <c r="A62" s="121"/>
      <c r="B62" s="124"/>
      <c r="C62" s="128"/>
      <c r="D62" s="128"/>
      <c r="E62" s="158"/>
    </row>
    <row r="63" spans="1:5" x14ac:dyDescent="0.25">
      <c r="A63" s="121"/>
      <c r="B63" s="124"/>
      <c r="C63" s="128"/>
      <c r="D63" s="128"/>
      <c r="E63" s="158"/>
    </row>
    <row r="64" spans="1:5" x14ac:dyDescent="0.25">
      <c r="A64" s="121"/>
      <c r="B64" s="124"/>
      <c r="C64" s="128"/>
      <c r="D64" s="128"/>
      <c r="E64" s="158"/>
    </row>
    <row r="65" spans="1:5" x14ac:dyDescent="0.25">
      <c r="A65" s="121"/>
      <c r="B65" s="124"/>
      <c r="C65" s="128"/>
      <c r="D65" s="128"/>
      <c r="E65" s="158"/>
    </row>
    <row r="66" spans="1:5" x14ac:dyDescent="0.25">
      <c r="A66" s="121"/>
      <c r="B66" s="124"/>
      <c r="C66" s="128"/>
      <c r="D66" s="128"/>
      <c r="E66" s="158"/>
    </row>
    <row r="67" spans="1:5" x14ac:dyDescent="0.25">
      <c r="A67" s="121"/>
      <c r="B67" s="124"/>
      <c r="C67" s="128"/>
      <c r="D67" s="128"/>
      <c r="E67" s="158"/>
    </row>
    <row r="68" spans="1:5" x14ac:dyDescent="0.25">
      <c r="A68" s="121"/>
      <c r="B68" s="124"/>
      <c r="C68" s="128"/>
      <c r="D68" s="128"/>
      <c r="E68" s="158"/>
    </row>
    <row r="69" spans="1:5" x14ac:dyDescent="0.25">
      <c r="A69" s="121"/>
      <c r="B69" s="124"/>
      <c r="C69" s="128"/>
      <c r="D69" s="128"/>
      <c r="E69" s="158"/>
    </row>
    <row r="70" spans="1:5" x14ac:dyDescent="0.25">
      <c r="A70" s="121"/>
      <c r="B70" s="124"/>
      <c r="C70" s="128"/>
      <c r="D70" s="128"/>
      <c r="E70" s="158"/>
    </row>
    <row r="71" spans="1:5" ht="15.75" thickBot="1" x14ac:dyDescent="0.3">
      <c r="A71" s="129"/>
      <c r="B71" s="130"/>
      <c r="C71" s="132"/>
      <c r="D71" s="132"/>
      <c r="E71" s="159"/>
    </row>
    <row r="72" spans="1:5" x14ac:dyDescent="0.25">
      <c r="A72" s="120">
        <v>4</v>
      </c>
      <c r="B72" s="123" t="s">
        <v>22</v>
      </c>
      <c r="C72" s="126" t="s">
        <v>19</v>
      </c>
      <c r="D72" s="126">
        <f>250*0.9</f>
        <v>225</v>
      </c>
      <c r="E72" s="157">
        <v>122.23</v>
      </c>
    </row>
    <row r="73" spans="1:5" x14ac:dyDescent="0.25">
      <c r="A73" s="121"/>
      <c r="B73" s="124"/>
      <c r="C73" s="127"/>
      <c r="D73" s="128"/>
      <c r="E73" s="158"/>
    </row>
    <row r="74" spans="1:5" x14ac:dyDescent="0.25">
      <c r="A74" s="121"/>
      <c r="B74" s="124"/>
      <c r="C74" s="127"/>
      <c r="D74" s="128"/>
      <c r="E74" s="158"/>
    </row>
    <row r="75" spans="1:5" x14ac:dyDescent="0.25">
      <c r="A75" s="121"/>
      <c r="B75" s="124"/>
      <c r="C75" s="127"/>
      <c r="D75" s="128"/>
      <c r="E75" s="158"/>
    </row>
    <row r="76" spans="1:5" x14ac:dyDescent="0.25">
      <c r="A76" s="121"/>
      <c r="B76" s="124"/>
      <c r="C76" s="127"/>
      <c r="D76" s="128"/>
      <c r="E76" s="158"/>
    </row>
    <row r="77" spans="1:5" x14ac:dyDescent="0.25">
      <c r="A77" s="121"/>
      <c r="B77" s="124"/>
      <c r="C77" s="127"/>
      <c r="D77" s="128"/>
      <c r="E77" s="158"/>
    </row>
    <row r="78" spans="1:5" x14ac:dyDescent="0.25">
      <c r="A78" s="121"/>
      <c r="B78" s="124"/>
      <c r="C78" s="127"/>
      <c r="D78" s="128"/>
      <c r="E78" s="158"/>
    </row>
    <row r="79" spans="1:5" x14ac:dyDescent="0.25">
      <c r="A79" s="121"/>
      <c r="B79" s="124"/>
      <c r="C79" s="127"/>
      <c r="D79" s="128"/>
      <c r="E79" s="158"/>
    </row>
    <row r="80" spans="1:5" x14ac:dyDescent="0.25">
      <c r="A80" s="121"/>
      <c r="B80" s="124"/>
      <c r="C80" s="127"/>
      <c r="D80" s="128"/>
      <c r="E80" s="158"/>
    </row>
    <row r="81" spans="1:5" x14ac:dyDescent="0.25">
      <c r="A81" s="121"/>
      <c r="B81" s="124"/>
      <c r="C81" s="127"/>
      <c r="D81" s="128"/>
      <c r="E81" s="158"/>
    </row>
    <row r="82" spans="1:5" x14ac:dyDescent="0.25">
      <c r="A82" s="121"/>
      <c r="B82" s="124"/>
      <c r="C82" s="127"/>
      <c r="D82" s="128"/>
      <c r="E82" s="158"/>
    </row>
    <row r="83" spans="1:5" x14ac:dyDescent="0.25">
      <c r="A83" s="121"/>
      <c r="B83" s="124"/>
      <c r="C83" s="127"/>
      <c r="D83" s="128"/>
      <c r="E83" s="158"/>
    </row>
    <row r="84" spans="1:5" x14ac:dyDescent="0.25">
      <c r="A84" s="121"/>
      <c r="B84" s="124"/>
      <c r="C84" s="127"/>
      <c r="D84" s="128"/>
      <c r="E84" s="158"/>
    </row>
    <row r="85" spans="1:5" x14ac:dyDescent="0.25">
      <c r="A85" s="121"/>
      <c r="B85" s="124"/>
      <c r="C85" s="127"/>
      <c r="D85" s="128"/>
      <c r="E85" s="158"/>
    </row>
    <row r="86" spans="1:5" x14ac:dyDescent="0.25">
      <c r="A86" s="121"/>
      <c r="B86" s="124"/>
      <c r="C86" s="127"/>
      <c r="D86" s="128"/>
      <c r="E86" s="158"/>
    </row>
    <row r="87" spans="1:5" x14ac:dyDescent="0.25">
      <c r="A87" s="121"/>
      <c r="B87" s="124"/>
      <c r="C87" s="127"/>
      <c r="D87" s="128"/>
      <c r="E87" s="158"/>
    </row>
    <row r="88" spans="1:5" x14ac:dyDescent="0.25">
      <c r="A88" s="121"/>
      <c r="B88" s="124"/>
      <c r="C88" s="127"/>
      <c r="D88" s="128"/>
      <c r="E88" s="158"/>
    </row>
    <row r="89" spans="1:5" x14ac:dyDescent="0.25">
      <c r="A89" s="121"/>
      <c r="B89" s="124"/>
      <c r="C89" s="127"/>
      <c r="D89" s="128"/>
      <c r="E89" s="158"/>
    </row>
    <row r="90" spans="1:5" x14ac:dyDescent="0.25">
      <c r="A90" s="121"/>
      <c r="B90" s="124"/>
      <c r="C90" s="127"/>
      <c r="D90" s="128"/>
      <c r="E90" s="158"/>
    </row>
    <row r="91" spans="1:5" ht="15.75" thickBot="1" x14ac:dyDescent="0.3">
      <c r="A91" s="129"/>
      <c r="B91" s="130"/>
      <c r="C91" s="131"/>
      <c r="D91" s="132"/>
      <c r="E91" s="159"/>
    </row>
    <row r="92" spans="1:5" x14ac:dyDescent="0.25">
      <c r="A92" s="120">
        <v>5</v>
      </c>
      <c r="B92" s="123" t="s">
        <v>23</v>
      </c>
      <c r="C92" s="126" t="s">
        <v>14</v>
      </c>
      <c r="D92" s="126">
        <f>630*0.9</f>
        <v>567</v>
      </c>
      <c r="E92" s="157">
        <v>526.5</v>
      </c>
    </row>
    <row r="93" spans="1:5" x14ac:dyDescent="0.25">
      <c r="A93" s="121"/>
      <c r="B93" s="124"/>
      <c r="C93" s="127"/>
      <c r="D93" s="128"/>
      <c r="E93" s="158"/>
    </row>
    <row r="94" spans="1:5" x14ac:dyDescent="0.25">
      <c r="A94" s="121"/>
      <c r="B94" s="124"/>
      <c r="C94" s="127"/>
      <c r="D94" s="128"/>
      <c r="E94" s="158"/>
    </row>
    <row r="95" spans="1:5" x14ac:dyDescent="0.25">
      <c r="A95" s="121"/>
      <c r="B95" s="124"/>
      <c r="C95" s="127"/>
      <c r="D95" s="128"/>
      <c r="E95" s="158"/>
    </row>
    <row r="96" spans="1:5" x14ac:dyDescent="0.25">
      <c r="A96" s="121"/>
      <c r="B96" s="124"/>
      <c r="C96" s="127"/>
      <c r="D96" s="128"/>
      <c r="E96" s="158"/>
    </row>
    <row r="97" spans="1:5" x14ac:dyDescent="0.25">
      <c r="A97" s="121"/>
      <c r="B97" s="124"/>
      <c r="C97" s="127"/>
      <c r="D97" s="128"/>
      <c r="E97" s="158"/>
    </row>
    <row r="98" spans="1:5" x14ac:dyDescent="0.25">
      <c r="A98" s="121"/>
      <c r="B98" s="124"/>
      <c r="C98" s="127"/>
      <c r="D98" s="128"/>
      <c r="E98" s="158"/>
    </row>
    <row r="99" spans="1:5" x14ac:dyDescent="0.25">
      <c r="A99" s="121"/>
      <c r="B99" s="124"/>
      <c r="C99" s="127"/>
      <c r="D99" s="128"/>
      <c r="E99" s="158"/>
    </row>
    <row r="100" spans="1:5" x14ac:dyDescent="0.25">
      <c r="A100" s="121"/>
      <c r="B100" s="124"/>
      <c r="C100" s="127"/>
      <c r="D100" s="128"/>
      <c r="E100" s="158"/>
    </row>
    <row r="101" spans="1:5" x14ac:dyDescent="0.25">
      <c r="A101" s="121"/>
      <c r="B101" s="124"/>
      <c r="C101" s="127"/>
      <c r="D101" s="128"/>
      <c r="E101" s="158"/>
    </row>
    <row r="102" spans="1:5" x14ac:dyDescent="0.25">
      <c r="A102" s="121"/>
      <c r="B102" s="124"/>
      <c r="C102" s="127"/>
      <c r="D102" s="128"/>
      <c r="E102" s="158"/>
    </row>
    <row r="103" spans="1:5" x14ac:dyDescent="0.25">
      <c r="A103" s="121"/>
      <c r="B103" s="124"/>
      <c r="C103" s="127"/>
      <c r="D103" s="128"/>
      <c r="E103" s="158"/>
    </row>
    <row r="104" spans="1:5" x14ac:dyDescent="0.25">
      <c r="A104" s="121"/>
      <c r="B104" s="124"/>
      <c r="C104" s="127"/>
      <c r="D104" s="128"/>
      <c r="E104" s="158"/>
    </row>
    <row r="105" spans="1:5" x14ac:dyDescent="0.25">
      <c r="A105" s="121"/>
      <c r="B105" s="124"/>
      <c r="C105" s="127"/>
      <c r="D105" s="128"/>
      <c r="E105" s="158"/>
    </row>
    <row r="106" spans="1:5" x14ac:dyDescent="0.25">
      <c r="A106" s="121"/>
      <c r="B106" s="124"/>
      <c r="C106" s="127"/>
      <c r="D106" s="128"/>
      <c r="E106" s="158"/>
    </row>
    <row r="107" spans="1:5" x14ac:dyDescent="0.25">
      <c r="A107" s="121"/>
      <c r="B107" s="124"/>
      <c r="C107" s="127"/>
      <c r="D107" s="128"/>
      <c r="E107" s="158"/>
    </row>
    <row r="108" spans="1:5" x14ac:dyDescent="0.25">
      <c r="A108" s="121"/>
      <c r="B108" s="124"/>
      <c r="C108" s="127"/>
      <c r="D108" s="128"/>
      <c r="E108" s="158"/>
    </row>
    <row r="109" spans="1:5" x14ac:dyDescent="0.25">
      <c r="A109" s="121"/>
      <c r="B109" s="124"/>
      <c r="C109" s="127"/>
      <c r="D109" s="128"/>
      <c r="E109" s="158"/>
    </row>
    <row r="110" spans="1:5" x14ac:dyDescent="0.25">
      <c r="A110" s="121"/>
      <c r="B110" s="124"/>
      <c r="C110" s="127"/>
      <c r="D110" s="128"/>
      <c r="E110" s="158"/>
    </row>
    <row r="111" spans="1:5" ht="15.75" thickBot="1" x14ac:dyDescent="0.3">
      <c r="A111" s="129"/>
      <c r="B111" s="130"/>
      <c r="C111" s="131"/>
      <c r="D111" s="132"/>
      <c r="E111" s="159"/>
    </row>
    <row r="112" spans="1:5" x14ac:dyDescent="0.25">
      <c r="A112" s="120">
        <v>6</v>
      </c>
      <c r="B112" s="123" t="s">
        <v>24</v>
      </c>
      <c r="C112" s="126" t="s">
        <v>19</v>
      </c>
      <c r="D112" s="126">
        <f>250*0.9</f>
        <v>225</v>
      </c>
      <c r="E112" s="157">
        <v>196.33</v>
      </c>
    </row>
    <row r="113" spans="1:5" x14ac:dyDescent="0.25">
      <c r="A113" s="121"/>
      <c r="B113" s="124"/>
      <c r="C113" s="127"/>
      <c r="D113" s="128"/>
      <c r="E113" s="158"/>
    </row>
    <row r="114" spans="1:5" x14ac:dyDescent="0.25">
      <c r="A114" s="121"/>
      <c r="B114" s="124"/>
      <c r="C114" s="127"/>
      <c r="D114" s="128"/>
      <c r="E114" s="158"/>
    </row>
    <row r="115" spans="1:5" x14ac:dyDescent="0.25">
      <c r="A115" s="121"/>
      <c r="B115" s="124"/>
      <c r="C115" s="127"/>
      <c r="D115" s="128"/>
      <c r="E115" s="158"/>
    </row>
    <row r="116" spans="1:5" x14ac:dyDescent="0.25">
      <c r="A116" s="121"/>
      <c r="B116" s="124"/>
      <c r="C116" s="127"/>
      <c r="D116" s="128"/>
      <c r="E116" s="158"/>
    </row>
    <row r="117" spans="1:5" x14ac:dyDescent="0.25">
      <c r="A117" s="121"/>
      <c r="B117" s="124"/>
      <c r="C117" s="127"/>
      <c r="D117" s="128"/>
      <c r="E117" s="158"/>
    </row>
    <row r="118" spans="1:5" x14ac:dyDescent="0.25">
      <c r="A118" s="121"/>
      <c r="B118" s="124"/>
      <c r="C118" s="127"/>
      <c r="D118" s="128"/>
      <c r="E118" s="158"/>
    </row>
    <row r="119" spans="1:5" x14ac:dyDescent="0.25">
      <c r="A119" s="121"/>
      <c r="B119" s="124"/>
      <c r="C119" s="127"/>
      <c r="D119" s="128"/>
      <c r="E119" s="158"/>
    </row>
    <row r="120" spans="1:5" x14ac:dyDescent="0.25">
      <c r="A120" s="121"/>
      <c r="B120" s="124"/>
      <c r="C120" s="127"/>
      <c r="D120" s="128"/>
      <c r="E120" s="158"/>
    </row>
    <row r="121" spans="1:5" x14ac:dyDescent="0.25">
      <c r="A121" s="121"/>
      <c r="B121" s="124"/>
      <c r="C121" s="127"/>
      <c r="D121" s="128"/>
      <c r="E121" s="158"/>
    </row>
    <row r="122" spans="1:5" x14ac:dyDescent="0.25">
      <c r="A122" s="121"/>
      <c r="B122" s="124"/>
      <c r="C122" s="127"/>
      <c r="D122" s="128"/>
      <c r="E122" s="158"/>
    </row>
    <row r="123" spans="1:5" x14ac:dyDescent="0.25">
      <c r="A123" s="121"/>
      <c r="B123" s="124"/>
      <c r="C123" s="127"/>
      <c r="D123" s="128"/>
      <c r="E123" s="158"/>
    </row>
    <row r="124" spans="1:5" x14ac:dyDescent="0.25">
      <c r="A124" s="121"/>
      <c r="B124" s="124"/>
      <c r="C124" s="127"/>
      <c r="D124" s="128"/>
      <c r="E124" s="158"/>
    </row>
    <row r="125" spans="1:5" x14ac:dyDescent="0.25">
      <c r="A125" s="121"/>
      <c r="B125" s="124"/>
      <c r="C125" s="127"/>
      <c r="D125" s="128"/>
      <c r="E125" s="158"/>
    </row>
    <row r="126" spans="1:5" x14ac:dyDescent="0.25">
      <c r="A126" s="121"/>
      <c r="B126" s="124"/>
      <c r="C126" s="127"/>
      <c r="D126" s="128"/>
      <c r="E126" s="158"/>
    </row>
    <row r="127" spans="1:5" x14ac:dyDescent="0.25">
      <c r="A127" s="121"/>
      <c r="B127" s="124"/>
      <c r="C127" s="127"/>
      <c r="D127" s="128"/>
      <c r="E127" s="158"/>
    </row>
    <row r="128" spans="1:5" x14ac:dyDescent="0.25">
      <c r="A128" s="121"/>
      <c r="B128" s="124"/>
      <c r="C128" s="127"/>
      <c r="D128" s="128"/>
      <c r="E128" s="158"/>
    </row>
    <row r="129" spans="1:5" x14ac:dyDescent="0.25">
      <c r="A129" s="121"/>
      <c r="B129" s="124"/>
      <c r="C129" s="127"/>
      <c r="D129" s="128"/>
      <c r="E129" s="158"/>
    </row>
    <row r="130" spans="1:5" x14ac:dyDescent="0.25">
      <c r="A130" s="121"/>
      <c r="B130" s="124"/>
      <c r="C130" s="127"/>
      <c r="D130" s="128"/>
      <c r="E130" s="158"/>
    </row>
    <row r="131" spans="1:5" ht="15.75" thickBot="1" x14ac:dyDescent="0.3">
      <c r="A131" s="129"/>
      <c r="B131" s="130"/>
      <c r="C131" s="131"/>
      <c r="D131" s="132"/>
      <c r="E131" s="159"/>
    </row>
    <row r="132" spans="1:5" x14ac:dyDescent="0.25">
      <c r="A132" s="120">
        <v>7</v>
      </c>
      <c r="B132" s="123" t="s">
        <v>25</v>
      </c>
      <c r="C132" s="126" t="s">
        <v>17</v>
      </c>
      <c r="D132" s="126">
        <f>160*0.9</f>
        <v>144</v>
      </c>
      <c r="E132" s="157">
        <v>118.53</v>
      </c>
    </row>
    <row r="133" spans="1:5" x14ac:dyDescent="0.25">
      <c r="A133" s="121"/>
      <c r="B133" s="124"/>
      <c r="C133" s="127"/>
      <c r="D133" s="128"/>
      <c r="E133" s="158"/>
    </row>
    <row r="134" spans="1:5" x14ac:dyDescent="0.25">
      <c r="A134" s="121"/>
      <c r="B134" s="124"/>
      <c r="C134" s="127"/>
      <c r="D134" s="128"/>
      <c r="E134" s="158"/>
    </row>
    <row r="135" spans="1:5" x14ac:dyDescent="0.25">
      <c r="A135" s="121"/>
      <c r="B135" s="124"/>
      <c r="C135" s="127"/>
      <c r="D135" s="128"/>
      <c r="E135" s="158"/>
    </row>
    <row r="136" spans="1:5" x14ac:dyDescent="0.25">
      <c r="A136" s="121"/>
      <c r="B136" s="124"/>
      <c r="C136" s="127"/>
      <c r="D136" s="128"/>
      <c r="E136" s="158"/>
    </row>
    <row r="137" spans="1:5" x14ac:dyDescent="0.25">
      <c r="A137" s="121"/>
      <c r="B137" s="124"/>
      <c r="C137" s="127"/>
      <c r="D137" s="128"/>
      <c r="E137" s="158"/>
    </row>
    <row r="138" spans="1:5" x14ac:dyDescent="0.25">
      <c r="A138" s="121"/>
      <c r="B138" s="124"/>
      <c r="C138" s="127"/>
      <c r="D138" s="128"/>
      <c r="E138" s="158"/>
    </row>
    <row r="139" spans="1:5" x14ac:dyDescent="0.25">
      <c r="A139" s="121"/>
      <c r="B139" s="124"/>
      <c r="C139" s="127"/>
      <c r="D139" s="128"/>
      <c r="E139" s="158"/>
    </row>
    <row r="140" spans="1:5" x14ac:dyDescent="0.25">
      <c r="A140" s="121"/>
      <c r="B140" s="124"/>
      <c r="C140" s="127"/>
      <c r="D140" s="128"/>
      <c r="E140" s="158"/>
    </row>
    <row r="141" spans="1:5" x14ac:dyDescent="0.25">
      <c r="A141" s="121"/>
      <c r="B141" s="124"/>
      <c r="C141" s="127"/>
      <c r="D141" s="128"/>
      <c r="E141" s="158"/>
    </row>
    <row r="142" spans="1:5" x14ac:dyDescent="0.25">
      <c r="A142" s="121"/>
      <c r="B142" s="124"/>
      <c r="C142" s="127"/>
      <c r="D142" s="128"/>
      <c r="E142" s="158"/>
    </row>
    <row r="143" spans="1:5" x14ac:dyDescent="0.25">
      <c r="A143" s="121"/>
      <c r="B143" s="124"/>
      <c r="C143" s="127"/>
      <c r="D143" s="128"/>
      <c r="E143" s="158"/>
    </row>
    <row r="144" spans="1:5" x14ac:dyDescent="0.25">
      <c r="A144" s="121"/>
      <c r="B144" s="124"/>
      <c r="C144" s="127"/>
      <c r="D144" s="128"/>
      <c r="E144" s="158"/>
    </row>
    <row r="145" spans="1:5" x14ac:dyDescent="0.25">
      <c r="A145" s="121"/>
      <c r="B145" s="124"/>
      <c r="C145" s="127"/>
      <c r="D145" s="128"/>
      <c r="E145" s="158"/>
    </row>
    <row r="146" spans="1:5" x14ac:dyDescent="0.25">
      <c r="A146" s="121"/>
      <c r="B146" s="124"/>
      <c r="C146" s="127"/>
      <c r="D146" s="128"/>
      <c r="E146" s="158"/>
    </row>
    <row r="147" spans="1:5" x14ac:dyDescent="0.25">
      <c r="A147" s="121"/>
      <c r="B147" s="124"/>
      <c r="C147" s="127"/>
      <c r="D147" s="128"/>
      <c r="E147" s="158"/>
    </row>
    <row r="148" spans="1:5" x14ac:dyDescent="0.25">
      <c r="A148" s="121"/>
      <c r="B148" s="124"/>
      <c r="C148" s="127"/>
      <c r="D148" s="128"/>
      <c r="E148" s="158"/>
    </row>
    <row r="149" spans="1:5" x14ac:dyDescent="0.25">
      <c r="A149" s="121"/>
      <c r="B149" s="124"/>
      <c r="C149" s="127"/>
      <c r="D149" s="128"/>
      <c r="E149" s="158"/>
    </row>
    <row r="150" spans="1:5" x14ac:dyDescent="0.25">
      <c r="A150" s="121"/>
      <c r="B150" s="124"/>
      <c r="C150" s="127"/>
      <c r="D150" s="128"/>
      <c r="E150" s="158"/>
    </row>
    <row r="151" spans="1:5" ht="15.75" thickBot="1" x14ac:dyDescent="0.3">
      <c r="A151" s="129"/>
      <c r="B151" s="130"/>
      <c r="C151" s="131"/>
      <c r="D151" s="132"/>
      <c r="E151" s="159"/>
    </row>
    <row r="152" spans="1:5" x14ac:dyDescent="0.25">
      <c r="A152" s="120">
        <v>8</v>
      </c>
      <c r="B152" s="123" t="s">
        <v>26</v>
      </c>
      <c r="C152" s="126" t="s">
        <v>19</v>
      </c>
      <c r="D152" s="126">
        <f>250*0.9</f>
        <v>225</v>
      </c>
      <c r="E152" s="157">
        <v>198.88</v>
      </c>
    </row>
    <row r="153" spans="1:5" x14ac:dyDescent="0.25">
      <c r="A153" s="121"/>
      <c r="B153" s="124"/>
      <c r="C153" s="127"/>
      <c r="D153" s="128"/>
      <c r="E153" s="158"/>
    </row>
    <row r="154" spans="1:5" x14ac:dyDescent="0.25">
      <c r="A154" s="121"/>
      <c r="B154" s="124"/>
      <c r="C154" s="127"/>
      <c r="D154" s="128"/>
      <c r="E154" s="158"/>
    </row>
    <row r="155" spans="1:5" x14ac:dyDescent="0.25">
      <c r="A155" s="121"/>
      <c r="B155" s="124"/>
      <c r="C155" s="127"/>
      <c r="D155" s="128"/>
      <c r="E155" s="158"/>
    </row>
    <row r="156" spans="1:5" x14ac:dyDescent="0.25">
      <c r="A156" s="121"/>
      <c r="B156" s="124"/>
      <c r="C156" s="127"/>
      <c r="D156" s="128"/>
      <c r="E156" s="158"/>
    </row>
    <row r="157" spans="1:5" x14ac:dyDescent="0.25">
      <c r="A157" s="121"/>
      <c r="B157" s="124"/>
      <c r="C157" s="127"/>
      <c r="D157" s="128"/>
      <c r="E157" s="158"/>
    </row>
    <row r="158" spans="1:5" x14ac:dyDescent="0.25">
      <c r="A158" s="121"/>
      <c r="B158" s="124"/>
      <c r="C158" s="127"/>
      <c r="D158" s="128"/>
      <c r="E158" s="158"/>
    </row>
    <row r="159" spans="1:5" x14ac:dyDescent="0.25">
      <c r="A159" s="121"/>
      <c r="B159" s="124"/>
      <c r="C159" s="127"/>
      <c r="D159" s="128"/>
      <c r="E159" s="158"/>
    </row>
    <row r="160" spans="1:5" x14ac:dyDescent="0.25">
      <c r="A160" s="121"/>
      <c r="B160" s="124"/>
      <c r="C160" s="127"/>
      <c r="D160" s="128"/>
      <c r="E160" s="158"/>
    </row>
    <row r="161" spans="1:5" x14ac:dyDescent="0.25">
      <c r="A161" s="121"/>
      <c r="B161" s="124"/>
      <c r="C161" s="127"/>
      <c r="D161" s="128"/>
      <c r="E161" s="158"/>
    </row>
    <row r="162" spans="1:5" x14ac:dyDescent="0.25">
      <c r="A162" s="121"/>
      <c r="B162" s="124"/>
      <c r="C162" s="127"/>
      <c r="D162" s="128"/>
      <c r="E162" s="158"/>
    </row>
    <row r="163" spans="1:5" x14ac:dyDescent="0.25">
      <c r="A163" s="121"/>
      <c r="B163" s="124"/>
      <c r="C163" s="127"/>
      <c r="D163" s="128"/>
      <c r="E163" s="158"/>
    </row>
    <row r="164" spans="1:5" x14ac:dyDescent="0.25">
      <c r="A164" s="121"/>
      <c r="B164" s="124"/>
      <c r="C164" s="127"/>
      <c r="D164" s="128"/>
      <c r="E164" s="158"/>
    </row>
    <row r="165" spans="1:5" x14ac:dyDescent="0.25">
      <c r="A165" s="121"/>
      <c r="B165" s="124"/>
      <c r="C165" s="127"/>
      <c r="D165" s="128"/>
      <c r="E165" s="158"/>
    </row>
    <row r="166" spans="1:5" x14ac:dyDescent="0.25">
      <c r="A166" s="121"/>
      <c r="B166" s="124"/>
      <c r="C166" s="127"/>
      <c r="D166" s="128"/>
      <c r="E166" s="158"/>
    </row>
    <row r="167" spans="1:5" x14ac:dyDescent="0.25">
      <c r="A167" s="121"/>
      <c r="B167" s="124"/>
      <c r="C167" s="127"/>
      <c r="D167" s="128"/>
      <c r="E167" s="158"/>
    </row>
    <row r="168" spans="1:5" x14ac:dyDescent="0.25">
      <c r="A168" s="121"/>
      <c r="B168" s="124"/>
      <c r="C168" s="127"/>
      <c r="D168" s="128"/>
      <c r="E168" s="158"/>
    </row>
    <row r="169" spans="1:5" x14ac:dyDescent="0.25">
      <c r="A169" s="121"/>
      <c r="B169" s="124"/>
      <c r="C169" s="127"/>
      <c r="D169" s="128"/>
      <c r="E169" s="158"/>
    </row>
    <row r="170" spans="1:5" x14ac:dyDescent="0.25">
      <c r="A170" s="121"/>
      <c r="B170" s="124"/>
      <c r="C170" s="127"/>
      <c r="D170" s="128"/>
      <c r="E170" s="158"/>
    </row>
    <row r="171" spans="1:5" ht="15.75" thickBot="1" x14ac:dyDescent="0.3">
      <c r="A171" s="129"/>
      <c r="B171" s="130"/>
      <c r="C171" s="131"/>
      <c r="D171" s="132"/>
      <c r="E171" s="159"/>
    </row>
    <row r="172" spans="1:5" x14ac:dyDescent="0.25">
      <c r="A172" s="120">
        <v>9</v>
      </c>
      <c r="B172" s="123" t="s">
        <v>27</v>
      </c>
      <c r="C172" s="126" t="s">
        <v>19</v>
      </c>
      <c r="D172" s="126">
        <f>250*0.9</f>
        <v>225</v>
      </c>
      <c r="E172" s="157">
        <v>193.84</v>
      </c>
    </row>
    <row r="173" spans="1:5" x14ac:dyDescent="0.25">
      <c r="A173" s="121"/>
      <c r="B173" s="124"/>
      <c r="C173" s="127"/>
      <c r="D173" s="128"/>
      <c r="E173" s="158"/>
    </row>
    <row r="174" spans="1:5" x14ac:dyDescent="0.25">
      <c r="A174" s="121"/>
      <c r="B174" s="124"/>
      <c r="C174" s="127"/>
      <c r="D174" s="128"/>
      <c r="E174" s="158"/>
    </row>
    <row r="175" spans="1:5" x14ac:dyDescent="0.25">
      <c r="A175" s="121"/>
      <c r="B175" s="124"/>
      <c r="C175" s="127"/>
      <c r="D175" s="128"/>
      <c r="E175" s="158"/>
    </row>
    <row r="176" spans="1:5" x14ac:dyDescent="0.25">
      <c r="A176" s="121"/>
      <c r="B176" s="124"/>
      <c r="C176" s="127"/>
      <c r="D176" s="128"/>
      <c r="E176" s="158"/>
    </row>
    <row r="177" spans="1:5" x14ac:dyDescent="0.25">
      <c r="A177" s="121"/>
      <c r="B177" s="124"/>
      <c r="C177" s="127"/>
      <c r="D177" s="128"/>
      <c r="E177" s="158"/>
    </row>
    <row r="178" spans="1:5" x14ac:dyDescent="0.25">
      <c r="A178" s="121"/>
      <c r="B178" s="124"/>
      <c r="C178" s="127"/>
      <c r="D178" s="128"/>
      <c r="E178" s="158"/>
    </row>
    <row r="179" spans="1:5" x14ac:dyDescent="0.25">
      <c r="A179" s="121"/>
      <c r="B179" s="124"/>
      <c r="C179" s="127"/>
      <c r="D179" s="128"/>
      <c r="E179" s="158"/>
    </row>
    <row r="180" spans="1:5" x14ac:dyDescent="0.25">
      <c r="A180" s="121"/>
      <c r="B180" s="124"/>
      <c r="C180" s="127"/>
      <c r="D180" s="128"/>
      <c r="E180" s="158"/>
    </row>
    <row r="181" spans="1:5" x14ac:dyDescent="0.25">
      <c r="A181" s="121"/>
      <c r="B181" s="124"/>
      <c r="C181" s="127"/>
      <c r="D181" s="128"/>
      <c r="E181" s="158"/>
    </row>
    <row r="182" spans="1:5" x14ac:dyDescent="0.25">
      <c r="A182" s="121"/>
      <c r="B182" s="124"/>
      <c r="C182" s="127"/>
      <c r="D182" s="128"/>
      <c r="E182" s="158"/>
    </row>
    <row r="183" spans="1:5" x14ac:dyDescent="0.25">
      <c r="A183" s="121"/>
      <c r="B183" s="124"/>
      <c r="C183" s="127"/>
      <c r="D183" s="128"/>
      <c r="E183" s="158"/>
    </row>
    <row r="184" spans="1:5" x14ac:dyDescent="0.25">
      <c r="A184" s="121"/>
      <c r="B184" s="124"/>
      <c r="C184" s="127"/>
      <c r="D184" s="128"/>
      <c r="E184" s="158"/>
    </row>
    <row r="185" spans="1:5" x14ac:dyDescent="0.25">
      <c r="A185" s="121"/>
      <c r="B185" s="124"/>
      <c r="C185" s="127"/>
      <c r="D185" s="128"/>
      <c r="E185" s="158"/>
    </row>
    <row r="186" spans="1:5" x14ac:dyDescent="0.25">
      <c r="A186" s="121"/>
      <c r="B186" s="124"/>
      <c r="C186" s="127"/>
      <c r="D186" s="128"/>
      <c r="E186" s="158"/>
    </row>
    <row r="187" spans="1:5" x14ac:dyDescent="0.25">
      <c r="A187" s="121"/>
      <c r="B187" s="124"/>
      <c r="C187" s="127"/>
      <c r="D187" s="128"/>
      <c r="E187" s="158"/>
    </row>
    <row r="188" spans="1:5" x14ac:dyDescent="0.25">
      <c r="A188" s="121"/>
      <c r="B188" s="124"/>
      <c r="C188" s="127"/>
      <c r="D188" s="128"/>
      <c r="E188" s="158"/>
    </row>
    <row r="189" spans="1:5" x14ac:dyDescent="0.25">
      <c r="A189" s="121"/>
      <c r="B189" s="124"/>
      <c r="C189" s="127"/>
      <c r="D189" s="128"/>
      <c r="E189" s="158"/>
    </row>
    <row r="190" spans="1:5" x14ac:dyDescent="0.25">
      <c r="A190" s="121"/>
      <c r="B190" s="124"/>
      <c r="C190" s="127"/>
      <c r="D190" s="128"/>
      <c r="E190" s="158"/>
    </row>
    <row r="191" spans="1:5" ht="15.75" thickBot="1" x14ac:dyDescent="0.3">
      <c r="A191" s="129"/>
      <c r="B191" s="130"/>
      <c r="C191" s="131"/>
      <c r="D191" s="132"/>
      <c r="E191" s="159"/>
    </row>
    <row r="192" spans="1:5" x14ac:dyDescent="0.25">
      <c r="A192" s="120">
        <v>10</v>
      </c>
      <c r="B192" s="123" t="s">
        <v>28</v>
      </c>
      <c r="C192" s="126" t="s">
        <v>17</v>
      </c>
      <c r="D192" s="126">
        <f>160*0.9</f>
        <v>144</v>
      </c>
      <c r="E192" s="157">
        <v>125</v>
      </c>
    </row>
    <row r="193" spans="1:5" x14ac:dyDescent="0.25">
      <c r="A193" s="121"/>
      <c r="B193" s="124"/>
      <c r="C193" s="127"/>
      <c r="D193" s="128"/>
      <c r="E193" s="158"/>
    </row>
    <row r="194" spans="1:5" x14ac:dyDescent="0.25">
      <c r="A194" s="121"/>
      <c r="B194" s="124"/>
      <c r="C194" s="127"/>
      <c r="D194" s="128"/>
      <c r="E194" s="158"/>
    </row>
    <row r="195" spans="1:5" x14ac:dyDescent="0.25">
      <c r="A195" s="121"/>
      <c r="B195" s="124"/>
      <c r="C195" s="127"/>
      <c r="D195" s="128"/>
      <c r="E195" s="158"/>
    </row>
    <row r="196" spans="1:5" x14ac:dyDescent="0.25">
      <c r="A196" s="121"/>
      <c r="B196" s="124"/>
      <c r="C196" s="127"/>
      <c r="D196" s="128"/>
      <c r="E196" s="158"/>
    </row>
    <row r="197" spans="1:5" x14ac:dyDescent="0.25">
      <c r="A197" s="121"/>
      <c r="B197" s="124"/>
      <c r="C197" s="127"/>
      <c r="D197" s="128"/>
      <c r="E197" s="158"/>
    </row>
    <row r="198" spans="1:5" x14ac:dyDescent="0.25">
      <c r="A198" s="121"/>
      <c r="B198" s="124"/>
      <c r="C198" s="127"/>
      <c r="D198" s="128"/>
      <c r="E198" s="158"/>
    </row>
    <row r="199" spans="1:5" x14ac:dyDescent="0.25">
      <c r="A199" s="121"/>
      <c r="B199" s="124"/>
      <c r="C199" s="127"/>
      <c r="D199" s="128"/>
      <c r="E199" s="158"/>
    </row>
    <row r="200" spans="1:5" x14ac:dyDescent="0.25">
      <c r="A200" s="121"/>
      <c r="B200" s="124"/>
      <c r="C200" s="127"/>
      <c r="D200" s="128"/>
      <c r="E200" s="158"/>
    </row>
    <row r="201" spans="1:5" x14ac:dyDescent="0.25">
      <c r="A201" s="121"/>
      <c r="B201" s="124"/>
      <c r="C201" s="127"/>
      <c r="D201" s="128"/>
      <c r="E201" s="158"/>
    </row>
    <row r="202" spans="1:5" x14ac:dyDescent="0.25">
      <c r="A202" s="121"/>
      <c r="B202" s="124"/>
      <c r="C202" s="127"/>
      <c r="D202" s="128"/>
      <c r="E202" s="158"/>
    </row>
    <row r="203" spans="1:5" x14ac:dyDescent="0.25">
      <c r="A203" s="121"/>
      <c r="B203" s="124"/>
      <c r="C203" s="127"/>
      <c r="D203" s="128"/>
      <c r="E203" s="158"/>
    </row>
    <row r="204" spans="1:5" x14ac:dyDescent="0.25">
      <c r="A204" s="121"/>
      <c r="B204" s="124"/>
      <c r="C204" s="127"/>
      <c r="D204" s="128"/>
      <c r="E204" s="158"/>
    </row>
    <row r="205" spans="1:5" x14ac:dyDescent="0.25">
      <c r="A205" s="121"/>
      <c r="B205" s="124"/>
      <c r="C205" s="127"/>
      <c r="D205" s="128"/>
      <c r="E205" s="158"/>
    </row>
    <row r="206" spans="1:5" x14ac:dyDescent="0.25">
      <c r="A206" s="121"/>
      <c r="B206" s="124"/>
      <c r="C206" s="127"/>
      <c r="D206" s="128"/>
      <c r="E206" s="158"/>
    </row>
    <row r="207" spans="1:5" x14ac:dyDescent="0.25">
      <c r="A207" s="121"/>
      <c r="B207" s="124"/>
      <c r="C207" s="127"/>
      <c r="D207" s="128"/>
      <c r="E207" s="158"/>
    </row>
    <row r="208" spans="1:5" x14ac:dyDescent="0.25">
      <c r="A208" s="121"/>
      <c r="B208" s="124"/>
      <c r="C208" s="127"/>
      <c r="D208" s="128"/>
      <c r="E208" s="158"/>
    </row>
    <row r="209" spans="1:5" x14ac:dyDescent="0.25">
      <c r="A209" s="121"/>
      <c r="B209" s="124"/>
      <c r="C209" s="127"/>
      <c r="D209" s="128"/>
      <c r="E209" s="158"/>
    </row>
    <row r="210" spans="1:5" x14ac:dyDescent="0.25">
      <c r="A210" s="121"/>
      <c r="B210" s="124"/>
      <c r="C210" s="127"/>
      <c r="D210" s="128"/>
      <c r="E210" s="158"/>
    </row>
    <row r="211" spans="1:5" ht="15.75" thickBot="1" x14ac:dyDescent="0.3">
      <c r="A211" s="129"/>
      <c r="B211" s="130"/>
      <c r="C211" s="131"/>
      <c r="D211" s="132"/>
      <c r="E211" s="159"/>
    </row>
    <row r="212" spans="1:5" x14ac:dyDescent="0.25">
      <c r="A212" s="120">
        <v>11</v>
      </c>
      <c r="B212" s="123" t="s">
        <v>29</v>
      </c>
      <c r="C212" s="126" t="s">
        <v>19</v>
      </c>
      <c r="D212" s="126">
        <f>250*0.9</f>
        <v>225</v>
      </c>
      <c r="E212" s="157">
        <v>194</v>
      </c>
    </row>
    <row r="213" spans="1:5" x14ac:dyDescent="0.25">
      <c r="A213" s="121"/>
      <c r="B213" s="124"/>
      <c r="C213" s="127"/>
      <c r="D213" s="128"/>
      <c r="E213" s="158"/>
    </row>
    <row r="214" spans="1:5" x14ac:dyDescent="0.25">
      <c r="A214" s="121"/>
      <c r="B214" s="124"/>
      <c r="C214" s="127"/>
      <c r="D214" s="128"/>
      <c r="E214" s="158"/>
    </row>
    <row r="215" spans="1:5" x14ac:dyDescent="0.25">
      <c r="A215" s="121"/>
      <c r="B215" s="124"/>
      <c r="C215" s="127"/>
      <c r="D215" s="128"/>
      <c r="E215" s="158"/>
    </row>
    <row r="216" spans="1:5" x14ac:dyDescent="0.25">
      <c r="A216" s="121"/>
      <c r="B216" s="124"/>
      <c r="C216" s="127"/>
      <c r="D216" s="128"/>
      <c r="E216" s="158"/>
    </row>
    <row r="217" spans="1:5" x14ac:dyDescent="0.25">
      <c r="A217" s="121"/>
      <c r="B217" s="124"/>
      <c r="C217" s="127"/>
      <c r="D217" s="128"/>
      <c r="E217" s="158"/>
    </row>
    <row r="218" spans="1:5" x14ac:dyDescent="0.25">
      <c r="A218" s="121"/>
      <c r="B218" s="124"/>
      <c r="C218" s="127"/>
      <c r="D218" s="128"/>
      <c r="E218" s="158"/>
    </row>
    <row r="219" spans="1:5" x14ac:dyDescent="0.25">
      <c r="A219" s="121"/>
      <c r="B219" s="124"/>
      <c r="C219" s="127"/>
      <c r="D219" s="128"/>
      <c r="E219" s="158"/>
    </row>
    <row r="220" spans="1:5" x14ac:dyDescent="0.25">
      <c r="A220" s="121"/>
      <c r="B220" s="124"/>
      <c r="C220" s="127"/>
      <c r="D220" s="128"/>
      <c r="E220" s="158"/>
    </row>
    <row r="221" spans="1:5" x14ac:dyDescent="0.25">
      <c r="A221" s="121"/>
      <c r="B221" s="124"/>
      <c r="C221" s="127"/>
      <c r="D221" s="128"/>
      <c r="E221" s="158"/>
    </row>
    <row r="222" spans="1:5" x14ac:dyDescent="0.25">
      <c r="A222" s="121"/>
      <c r="B222" s="124"/>
      <c r="C222" s="127"/>
      <c r="D222" s="128"/>
      <c r="E222" s="158"/>
    </row>
    <row r="223" spans="1:5" x14ac:dyDescent="0.25">
      <c r="A223" s="121"/>
      <c r="B223" s="124"/>
      <c r="C223" s="127"/>
      <c r="D223" s="128"/>
      <c r="E223" s="158"/>
    </row>
    <row r="224" spans="1:5" x14ac:dyDescent="0.25">
      <c r="A224" s="121"/>
      <c r="B224" s="124"/>
      <c r="C224" s="127"/>
      <c r="D224" s="128"/>
      <c r="E224" s="158"/>
    </row>
    <row r="225" spans="1:5" x14ac:dyDescent="0.25">
      <c r="A225" s="121"/>
      <c r="B225" s="124"/>
      <c r="C225" s="127"/>
      <c r="D225" s="128"/>
      <c r="E225" s="158"/>
    </row>
    <row r="226" spans="1:5" x14ac:dyDescent="0.25">
      <c r="A226" s="121"/>
      <c r="B226" s="124"/>
      <c r="C226" s="127"/>
      <c r="D226" s="128"/>
      <c r="E226" s="158"/>
    </row>
    <row r="227" spans="1:5" x14ac:dyDescent="0.25">
      <c r="A227" s="121"/>
      <c r="B227" s="124"/>
      <c r="C227" s="127"/>
      <c r="D227" s="128"/>
      <c r="E227" s="158"/>
    </row>
    <row r="228" spans="1:5" x14ac:dyDescent="0.25">
      <c r="A228" s="121"/>
      <c r="B228" s="124"/>
      <c r="C228" s="127"/>
      <c r="D228" s="128"/>
      <c r="E228" s="158"/>
    </row>
    <row r="229" spans="1:5" x14ac:dyDescent="0.25">
      <c r="A229" s="121"/>
      <c r="B229" s="124"/>
      <c r="C229" s="127"/>
      <c r="D229" s="128"/>
      <c r="E229" s="158"/>
    </row>
    <row r="230" spans="1:5" x14ac:dyDescent="0.25">
      <c r="A230" s="121"/>
      <c r="B230" s="124"/>
      <c r="C230" s="127"/>
      <c r="D230" s="128"/>
      <c r="E230" s="158"/>
    </row>
    <row r="231" spans="1:5" ht="15.75" thickBot="1" x14ac:dyDescent="0.3">
      <c r="A231" s="129"/>
      <c r="B231" s="130"/>
      <c r="C231" s="131"/>
      <c r="D231" s="132"/>
      <c r="E231" s="159"/>
    </row>
    <row r="232" spans="1:5" x14ac:dyDescent="0.25">
      <c r="A232" s="120">
        <v>12</v>
      </c>
      <c r="B232" s="123" t="s">
        <v>30</v>
      </c>
      <c r="C232" s="126" t="s">
        <v>19</v>
      </c>
      <c r="D232" s="126">
        <f>250*0.9</f>
        <v>225</v>
      </c>
      <c r="E232" s="157">
        <v>146.12</v>
      </c>
    </row>
    <row r="233" spans="1:5" x14ac:dyDescent="0.25">
      <c r="A233" s="121"/>
      <c r="B233" s="124"/>
      <c r="C233" s="127"/>
      <c r="D233" s="128"/>
      <c r="E233" s="158"/>
    </row>
    <row r="234" spans="1:5" x14ac:dyDescent="0.25">
      <c r="A234" s="121"/>
      <c r="B234" s="124"/>
      <c r="C234" s="127"/>
      <c r="D234" s="128"/>
      <c r="E234" s="158"/>
    </row>
    <row r="235" spans="1:5" x14ac:dyDescent="0.25">
      <c r="A235" s="121"/>
      <c r="B235" s="124"/>
      <c r="C235" s="127"/>
      <c r="D235" s="128"/>
      <c r="E235" s="158"/>
    </row>
    <row r="236" spans="1:5" x14ac:dyDescent="0.25">
      <c r="A236" s="121"/>
      <c r="B236" s="124"/>
      <c r="C236" s="127"/>
      <c r="D236" s="128"/>
      <c r="E236" s="158"/>
    </row>
    <row r="237" spans="1:5" x14ac:dyDescent="0.25">
      <c r="A237" s="121"/>
      <c r="B237" s="124"/>
      <c r="C237" s="127"/>
      <c r="D237" s="128"/>
      <c r="E237" s="158"/>
    </row>
    <row r="238" spans="1:5" x14ac:dyDescent="0.25">
      <c r="A238" s="121"/>
      <c r="B238" s="124"/>
      <c r="C238" s="127"/>
      <c r="D238" s="128"/>
      <c r="E238" s="158"/>
    </row>
    <row r="239" spans="1:5" x14ac:dyDescent="0.25">
      <c r="A239" s="121"/>
      <c r="B239" s="124"/>
      <c r="C239" s="127"/>
      <c r="D239" s="128"/>
      <c r="E239" s="158"/>
    </row>
    <row r="240" spans="1:5" x14ac:dyDescent="0.25">
      <c r="A240" s="121"/>
      <c r="B240" s="124"/>
      <c r="C240" s="127"/>
      <c r="D240" s="128"/>
      <c r="E240" s="158"/>
    </row>
    <row r="241" spans="1:5" x14ac:dyDescent="0.25">
      <c r="A241" s="121"/>
      <c r="B241" s="124"/>
      <c r="C241" s="127"/>
      <c r="D241" s="128"/>
      <c r="E241" s="158"/>
    </row>
    <row r="242" spans="1:5" x14ac:dyDescent="0.25">
      <c r="A242" s="121"/>
      <c r="B242" s="124"/>
      <c r="C242" s="127"/>
      <c r="D242" s="128"/>
      <c r="E242" s="158"/>
    </row>
    <row r="243" spans="1:5" x14ac:dyDescent="0.25">
      <c r="A243" s="121"/>
      <c r="B243" s="124"/>
      <c r="C243" s="127"/>
      <c r="D243" s="128"/>
      <c r="E243" s="158"/>
    </row>
    <row r="244" spans="1:5" x14ac:dyDescent="0.25">
      <c r="A244" s="121"/>
      <c r="B244" s="124"/>
      <c r="C244" s="127"/>
      <c r="D244" s="128"/>
      <c r="E244" s="158"/>
    </row>
    <row r="245" spans="1:5" x14ac:dyDescent="0.25">
      <c r="A245" s="121"/>
      <c r="B245" s="124"/>
      <c r="C245" s="127"/>
      <c r="D245" s="128"/>
      <c r="E245" s="158"/>
    </row>
    <row r="246" spans="1:5" x14ac:dyDescent="0.25">
      <c r="A246" s="121"/>
      <c r="B246" s="124"/>
      <c r="C246" s="127"/>
      <c r="D246" s="128"/>
      <c r="E246" s="158"/>
    </row>
    <row r="247" spans="1:5" x14ac:dyDescent="0.25">
      <c r="A247" s="121"/>
      <c r="B247" s="124"/>
      <c r="C247" s="127"/>
      <c r="D247" s="128"/>
      <c r="E247" s="158"/>
    </row>
    <row r="248" spans="1:5" x14ac:dyDescent="0.25">
      <c r="A248" s="121"/>
      <c r="B248" s="124"/>
      <c r="C248" s="127"/>
      <c r="D248" s="128"/>
      <c r="E248" s="158"/>
    </row>
    <row r="249" spans="1:5" x14ac:dyDescent="0.25">
      <c r="A249" s="121"/>
      <c r="B249" s="124"/>
      <c r="C249" s="127"/>
      <c r="D249" s="128"/>
      <c r="E249" s="158"/>
    </row>
    <row r="250" spans="1:5" x14ac:dyDescent="0.25">
      <c r="A250" s="121"/>
      <c r="B250" s="124"/>
      <c r="C250" s="127"/>
      <c r="D250" s="128"/>
      <c r="E250" s="158"/>
    </row>
    <row r="251" spans="1:5" ht="15.75" thickBot="1" x14ac:dyDescent="0.3">
      <c r="A251" s="129"/>
      <c r="B251" s="130"/>
      <c r="C251" s="131"/>
      <c r="D251" s="132"/>
      <c r="E251" s="159"/>
    </row>
    <row r="252" spans="1:5" x14ac:dyDescent="0.25">
      <c r="A252" s="120">
        <v>13</v>
      </c>
      <c r="B252" s="123" t="s">
        <v>31</v>
      </c>
      <c r="C252" s="126" t="s">
        <v>17</v>
      </c>
      <c r="D252" s="126">
        <f>160*0.9</f>
        <v>144</v>
      </c>
      <c r="E252" s="157">
        <v>78.680000000000007</v>
      </c>
    </row>
    <row r="253" spans="1:5" x14ac:dyDescent="0.25">
      <c r="A253" s="121"/>
      <c r="B253" s="124"/>
      <c r="C253" s="127"/>
      <c r="D253" s="128"/>
      <c r="E253" s="158"/>
    </row>
    <row r="254" spans="1:5" x14ac:dyDescent="0.25">
      <c r="A254" s="121"/>
      <c r="B254" s="124"/>
      <c r="C254" s="127"/>
      <c r="D254" s="128"/>
      <c r="E254" s="158"/>
    </row>
    <row r="255" spans="1:5" x14ac:dyDescent="0.25">
      <c r="A255" s="121"/>
      <c r="B255" s="124"/>
      <c r="C255" s="127"/>
      <c r="D255" s="128"/>
      <c r="E255" s="158"/>
    </row>
    <row r="256" spans="1:5" x14ac:dyDescent="0.25">
      <c r="A256" s="121"/>
      <c r="B256" s="124"/>
      <c r="C256" s="127"/>
      <c r="D256" s="128"/>
      <c r="E256" s="158"/>
    </row>
    <row r="257" spans="1:5" x14ac:dyDescent="0.25">
      <c r="A257" s="121"/>
      <c r="B257" s="124"/>
      <c r="C257" s="127"/>
      <c r="D257" s="128"/>
      <c r="E257" s="158"/>
    </row>
    <row r="258" spans="1:5" x14ac:dyDescent="0.25">
      <c r="A258" s="121"/>
      <c r="B258" s="124"/>
      <c r="C258" s="127"/>
      <c r="D258" s="128"/>
      <c r="E258" s="158"/>
    </row>
    <row r="259" spans="1:5" x14ac:dyDescent="0.25">
      <c r="A259" s="121"/>
      <c r="B259" s="124"/>
      <c r="C259" s="127"/>
      <c r="D259" s="128"/>
      <c r="E259" s="158"/>
    </row>
    <row r="260" spans="1:5" x14ac:dyDescent="0.25">
      <c r="A260" s="121"/>
      <c r="B260" s="124"/>
      <c r="C260" s="127"/>
      <c r="D260" s="128"/>
      <c r="E260" s="158"/>
    </row>
    <row r="261" spans="1:5" x14ac:dyDescent="0.25">
      <c r="A261" s="121"/>
      <c r="B261" s="124"/>
      <c r="C261" s="127"/>
      <c r="D261" s="128"/>
      <c r="E261" s="158"/>
    </row>
    <row r="262" spans="1:5" x14ac:dyDescent="0.25">
      <c r="A262" s="121"/>
      <c r="B262" s="124"/>
      <c r="C262" s="127"/>
      <c r="D262" s="128"/>
      <c r="E262" s="158"/>
    </row>
    <row r="263" spans="1:5" x14ac:dyDescent="0.25">
      <c r="A263" s="121"/>
      <c r="B263" s="124"/>
      <c r="C263" s="127"/>
      <c r="D263" s="128"/>
      <c r="E263" s="158"/>
    </row>
    <row r="264" spans="1:5" x14ac:dyDescent="0.25">
      <c r="A264" s="121"/>
      <c r="B264" s="124"/>
      <c r="C264" s="127"/>
      <c r="D264" s="128"/>
      <c r="E264" s="158"/>
    </row>
    <row r="265" spans="1:5" x14ac:dyDescent="0.25">
      <c r="A265" s="121"/>
      <c r="B265" s="124"/>
      <c r="C265" s="127"/>
      <c r="D265" s="128"/>
      <c r="E265" s="158"/>
    </row>
    <row r="266" spans="1:5" x14ac:dyDescent="0.25">
      <c r="A266" s="121"/>
      <c r="B266" s="124"/>
      <c r="C266" s="127"/>
      <c r="D266" s="128"/>
      <c r="E266" s="158"/>
    </row>
    <row r="267" spans="1:5" x14ac:dyDescent="0.25">
      <c r="A267" s="121"/>
      <c r="B267" s="124"/>
      <c r="C267" s="127"/>
      <c r="D267" s="128"/>
      <c r="E267" s="158"/>
    </row>
    <row r="268" spans="1:5" x14ac:dyDescent="0.25">
      <c r="A268" s="121"/>
      <c r="B268" s="124"/>
      <c r="C268" s="127"/>
      <c r="D268" s="128"/>
      <c r="E268" s="158"/>
    </row>
    <row r="269" spans="1:5" x14ac:dyDescent="0.25">
      <c r="A269" s="121"/>
      <c r="B269" s="124"/>
      <c r="C269" s="127"/>
      <c r="D269" s="128"/>
      <c r="E269" s="158"/>
    </row>
    <row r="270" spans="1:5" x14ac:dyDescent="0.25">
      <c r="A270" s="121"/>
      <c r="B270" s="124"/>
      <c r="C270" s="127"/>
      <c r="D270" s="128"/>
      <c r="E270" s="158"/>
    </row>
    <row r="271" spans="1:5" ht="15.75" thickBot="1" x14ac:dyDescent="0.3">
      <c r="A271" s="129"/>
      <c r="B271" s="130"/>
      <c r="C271" s="131"/>
      <c r="D271" s="132"/>
      <c r="E271" s="159"/>
    </row>
    <row r="272" spans="1:5" x14ac:dyDescent="0.25">
      <c r="A272" s="120">
        <v>14</v>
      </c>
      <c r="B272" s="123" t="s">
        <v>32</v>
      </c>
      <c r="C272" s="126" t="s">
        <v>17</v>
      </c>
      <c r="D272" s="126">
        <f>160*0.9</f>
        <v>144</v>
      </c>
      <c r="E272" s="157">
        <v>119.14</v>
      </c>
    </row>
    <row r="273" spans="1:5" x14ac:dyDescent="0.25">
      <c r="A273" s="121"/>
      <c r="B273" s="124"/>
      <c r="C273" s="127"/>
      <c r="D273" s="128"/>
      <c r="E273" s="158"/>
    </row>
    <row r="274" spans="1:5" x14ac:dyDescent="0.25">
      <c r="A274" s="121"/>
      <c r="B274" s="124"/>
      <c r="C274" s="127"/>
      <c r="D274" s="128"/>
      <c r="E274" s="158"/>
    </row>
    <row r="275" spans="1:5" x14ac:dyDescent="0.25">
      <c r="A275" s="121"/>
      <c r="B275" s="124"/>
      <c r="C275" s="127"/>
      <c r="D275" s="128"/>
      <c r="E275" s="158"/>
    </row>
    <row r="276" spans="1:5" x14ac:dyDescent="0.25">
      <c r="A276" s="121"/>
      <c r="B276" s="124"/>
      <c r="C276" s="127"/>
      <c r="D276" s="128"/>
      <c r="E276" s="158"/>
    </row>
    <row r="277" spans="1:5" x14ac:dyDescent="0.25">
      <c r="A277" s="121"/>
      <c r="B277" s="124"/>
      <c r="C277" s="127"/>
      <c r="D277" s="128"/>
      <c r="E277" s="158"/>
    </row>
    <row r="278" spans="1:5" x14ac:dyDescent="0.25">
      <c r="A278" s="121"/>
      <c r="B278" s="124"/>
      <c r="C278" s="127"/>
      <c r="D278" s="128"/>
      <c r="E278" s="158"/>
    </row>
    <row r="279" spans="1:5" x14ac:dyDescent="0.25">
      <c r="A279" s="121"/>
      <c r="B279" s="124"/>
      <c r="C279" s="127"/>
      <c r="D279" s="128"/>
      <c r="E279" s="158"/>
    </row>
    <row r="280" spans="1:5" x14ac:dyDescent="0.25">
      <c r="A280" s="121"/>
      <c r="B280" s="124"/>
      <c r="C280" s="127"/>
      <c r="D280" s="128"/>
      <c r="E280" s="158"/>
    </row>
    <row r="281" spans="1:5" x14ac:dyDescent="0.25">
      <c r="A281" s="121"/>
      <c r="B281" s="124"/>
      <c r="C281" s="127"/>
      <c r="D281" s="128"/>
      <c r="E281" s="158"/>
    </row>
    <row r="282" spans="1:5" x14ac:dyDescent="0.25">
      <c r="A282" s="121"/>
      <c r="B282" s="124"/>
      <c r="C282" s="127"/>
      <c r="D282" s="128"/>
      <c r="E282" s="158"/>
    </row>
    <row r="283" spans="1:5" x14ac:dyDescent="0.25">
      <c r="A283" s="121"/>
      <c r="B283" s="124"/>
      <c r="C283" s="127"/>
      <c r="D283" s="128"/>
      <c r="E283" s="158"/>
    </row>
    <row r="284" spans="1:5" x14ac:dyDescent="0.25">
      <c r="A284" s="121"/>
      <c r="B284" s="124"/>
      <c r="C284" s="127"/>
      <c r="D284" s="128"/>
      <c r="E284" s="158"/>
    </row>
    <row r="285" spans="1:5" x14ac:dyDescent="0.25">
      <c r="A285" s="121"/>
      <c r="B285" s="124"/>
      <c r="C285" s="127"/>
      <c r="D285" s="128"/>
      <c r="E285" s="158"/>
    </row>
    <row r="286" spans="1:5" x14ac:dyDescent="0.25">
      <c r="A286" s="121"/>
      <c r="B286" s="124"/>
      <c r="C286" s="127"/>
      <c r="D286" s="128"/>
      <c r="E286" s="158"/>
    </row>
    <row r="287" spans="1:5" x14ac:dyDescent="0.25">
      <c r="A287" s="121"/>
      <c r="B287" s="124"/>
      <c r="C287" s="127"/>
      <c r="D287" s="128"/>
      <c r="E287" s="158"/>
    </row>
    <row r="288" spans="1:5" x14ac:dyDescent="0.25">
      <c r="A288" s="121"/>
      <c r="B288" s="124"/>
      <c r="C288" s="127"/>
      <c r="D288" s="128"/>
      <c r="E288" s="158"/>
    </row>
    <row r="289" spans="1:5" x14ac:dyDescent="0.25">
      <c r="A289" s="121"/>
      <c r="B289" s="124"/>
      <c r="C289" s="127"/>
      <c r="D289" s="128"/>
      <c r="E289" s="158"/>
    </row>
    <row r="290" spans="1:5" x14ac:dyDescent="0.25">
      <c r="A290" s="121"/>
      <c r="B290" s="124"/>
      <c r="C290" s="127"/>
      <c r="D290" s="128"/>
      <c r="E290" s="158"/>
    </row>
    <row r="291" spans="1:5" ht="15.75" thickBot="1" x14ac:dyDescent="0.3">
      <c r="A291" s="129"/>
      <c r="B291" s="130"/>
      <c r="C291" s="131"/>
      <c r="D291" s="132"/>
      <c r="E291" s="159"/>
    </row>
    <row r="292" spans="1:5" x14ac:dyDescent="0.25">
      <c r="A292" s="120">
        <v>15</v>
      </c>
      <c r="B292" s="123" t="s">
        <v>33</v>
      </c>
      <c r="C292" s="126" t="s">
        <v>19</v>
      </c>
      <c r="D292" s="126">
        <f>250*0.9</f>
        <v>225</v>
      </c>
      <c r="E292" s="157">
        <v>182.17</v>
      </c>
    </row>
    <row r="293" spans="1:5" x14ac:dyDescent="0.25">
      <c r="A293" s="121"/>
      <c r="B293" s="124"/>
      <c r="C293" s="127"/>
      <c r="D293" s="128"/>
      <c r="E293" s="158"/>
    </row>
    <row r="294" spans="1:5" x14ac:dyDescent="0.25">
      <c r="A294" s="121"/>
      <c r="B294" s="124"/>
      <c r="C294" s="127"/>
      <c r="D294" s="128"/>
      <c r="E294" s="158"/>
    </row>
    <row r="295" spans="1:5" x14ac:dyDescent="0.25">
      <c r="A295" s="121"/>
      <c r="B295" s="124"/>
      <c r="C295" s="127"/>
      <c r="D295" s="128"/>
      <c r="E295" s="158"/>
    </row>
    <row r="296" spans="1:5" x14ac:dyDescent="0.25">
      <c r="A296" s="121"/>
      <c r="B296" s="124"/>
      <c r="C296" s="127"/>
      <c r="D296" s="128"/>
      <c r="E296" s="158"/>
    </row>
    <row r="297" spans="1:5" x14ac:dyDescent="0.25">
      <c r="A297" s="121"/>
      <c r="B297" s="124"/>
      <c r="C297" s="127"/>
      <c r="D297" s="128"/>
      <c r="E297" s="158"/>
    </row>
    <row r="298" spans="1:5" x14ac:dyDescent="0.25">
      <c r="A298" s="121"/>
      <c r="B298" s="124"/>
      <c r="C298" s="127"/>
      <c r="D298" s="128"/>
      <c r="E298" s="158"/>
    </row>
    <row r="299" spans="1:5" x14ac:dyDescent="0.25">
      <c r="A299" s="121"/>
      <c r="B299" s="124"/>
      <c r="C299" s="127"/>
      <c r="D299" s="128"/>
      <c r="E299" s="158"/>
    </row>
    <row r="300" spans="1:5" x14ac:dyDescent="0.25">
      <c r="A300" s="121"/>
      <c r="B300" s="124"/>
      <c r="C300" s="127"/>
      <c r="D300" s="128"/>
      <c r="E300" s="158"/>
    </row>
    <row r="301" spans="1:5" x14ac:dyDescent="0.25">
      <c r="A301" s="121"/>
      <c r="B301" s="124"/>
      <c r="C301" s="127"/>
      <c r="D301" s="128"/>
      <c r="E301" s="158"/>
    </row>
    <row r="302" spans="1:5" x14ac:dyDescent="0.25">
      <c r="A302" s="121"/>
      <c r="B302" s="124"/>
      <c r="C302" s="127"/>
      <c r="D302" s="128"/>
      <c r="E302" s="158"/>
    </row>
    <row r="303" spans="1:5" x14ac:dyDescent="0.25">
      <c r="A303" s="121"/>
      <c r="B303" s="124"/>
      <c r="C303" s="127"/>
      <c r="D303" s="128"/>
      <c r="E303" s="158"/>
    </row>
    <row r="304" spans="1:5" x14ac:dyDescent="0.25">
      <c r="A304" s="121"/>
      <c r="B304" s="124"/>
      <c r="C304" s="127"/>
      <c r="D304" s="128"/>
      <c r="E304" s="158"/>
    </row>
    <row r="305" spans="1:5" x14ac:dyDescent="0.25">
      <c r="A305" s="121"/>
      <c r="B305" s="124"/>
      <c r="C305" s="127"/>
      <c r="D305" s="128"/>
      <c r="E305" s="158"/>
    </row>
    <row r="306" spans="1:5" x14ac:dyDescent="0.25">
      <c r="A306" s="121"/>
      <c r="B306" s="124"/>
      <c r="C306" s="127"/>
      <c r="D306" s="128"/>
      <c r="E306" s="158"/>
    </row>
    <row r="307" spans="1:5" x14ac:dyDescent="0.25">
      <c r="A307" s="121"/>
      <c r="B307" s="124"/>
      <c r="C307" s="127"/>
      <c r="D307" s="128"/>
      <c r="E307" s="158"/>
    </row>
    <row r="308" spans="1:5" x14ac:dyDescent="0.25">
      <c r="A308" s="121"/>
      <c r="B308" s="124"/>
      <c r="C308" s="127"/>
      <c r="D308" s="128"/>
      <c r="E308" s="158"/>
    </row>
    <row r="309" spans="1:5" x14ac:dyDescent="0.25">
      <c r="A309" s="121"/>
      <c r="B309" s="124"/>
      <c r="C309" s="127"/>
      <c r="D309" s="128"/>
      <c r="E309" s="158"/>
    </row>
    <row r="310" spans="1:5" x14ac:dyDescent="0.25">
      <c r="A310" s="121"/>
      <c r="B310" s="124"/>
      <c r="C310" s="127"/>
      <c r="D310" s="128"/>
      <c r="E310" s="158"/>
    </row>
    <row r="311" spans="1:5" ht="15.75" thickBot="1" x14ac:dyDescent="0.3">
      <c r="A311" s="129"/>
      <c r="B311" s="130"/>
      <c r="C311" s="131"/>
      <c r="D311" s="132"/>
      <c r="E311" s="159"/>
    </row>
    <row r="312" spans="1:5" x14ac:dyDescent="0.25">
      <c r="A312" s="120">
        <v>16</v>
      </c>
      <c r="B312" s="123" t="s">
        <v>267</v>
      </c>
      <c r="C312" s="126" t="s">
        <v>35</v>
      </c>
      <c r="D312" s="126">
        <f>400*0.9</f>
        <v>360</v>
      </c>
      <c r="E312" s="157">
        <v>314.82</v>
      </c>
    </row>
    <row r="313" spans="1:5" x14ac:dyDescent="0.25">
      <c r="A313" s="121"/>
      <c r="B313" s="124"/>
      <c r="C313" s="127"/>
      <c r="D313" s="128"/>
      <c r="E313" s="158"/>
    </row>
    <row r="314" spans="1:5" x14ac:dyDescent="0.25">
      <c r="A314" s="121"/>
      <c r="B314" s="124"/>
      <c r="C314" s="127"/>
      <c r="D314" s="128"/>
      <c r="E314" s="158"/>
    </row>
    <row r="315" spans="1:5" x14ac:dyDescent="0.25">
      <c r="A315" s="121"/>
      <c r="B315" s="124"/>
      <c r="C315" s="127"/>
      <c r="D315" s="128"/>
      <c r="E315" s="158"/>
    </row>
    <row r="316" spans="1:5" x14ac:dyDescent="0.25">
      <c r="A316" s="121"/>
      <c r="B316" s="124"/>
      <c r="C316" s="127"/>
      <c r="D316" s="128"/>
      <c r="E316" s="158"/>
    </row>
    <row r="317" spans="1:5" x14ac:dyDescent="0.25">
      <c r="A317" s="121"/>
      <c r="B317" s="124"/>
      <c r="C317" s="127"/>
      <c r="D317" s="128"/>
      <c r="E317" s="158"/>
    </row>
    <row r="318" spans="1:5" x14ac:dyDescent="0.25">
      <c r="A318" s="121"/>
      <c r="B318" s="124"/>
      <c r="C318" s="127"/>
      <c r="D318" s="128"/>
      <c r="E318" s="158"/>
    </row>
    <row r="319" spans="1:5" x14ac:dyDescent="0.25">
      <c r="A319" s="121"/>
      <c r="B319" s="124"/>
      <c r="C319" s="127"/>
      <c r="D319" s="128"/>
      <c r="E319" s="158"/>
    </row>
    <row r="320" spans="1:5" x14ac:dyDescent="0.25">
      <c r="A320" s="121"/>
      <c r="B320" s="124"/>
      <c r="C320" s="127"/>
      <c r="D320" s="128"/>
      <c r="E320" s="158"/>
    </row>
    <row r="321" spans="1:5" x14ac:dyDescent="0.25">
      <c r="A321" s="121"/>
      <c r="B321" s="124"/>
      <c r="C321" s="127"/>
      <c r="D321" s="128"/>
      <c r="E321" s="158"/>
    </row>
    <row r="322" spans="1:5" x14ac:dyDescent="0.25">
      <c r="A322" s="121"/>
      <c r="B322" s="124"/>
      <c r="C322" s="127"/>
      <c r="D322" s="128"/>
      <c r="E322" s="158"/>
    </row>
    <row r="323" spans="1:5" x14ac:dyDescent="0.25">
      <c r="A323" s="121"/>
      <c r="B323" s="124"/>
      <c r="C323" s="127"/>
      <c r="D323" s="128"/>
      <c r="E323" s="158"/>
    </row>
    <row r="324" spans="1:5" x14ac:dyDescent="0.25">
      <c r="A324" s="121"/>
      <c r="B324" s="124"/>
      <c r="C324" s="127"/>
      <c r="D324" s="128"/>
      <c r="E324" s="158"/>
    </row>
    <row r="325" spans="1:5" x14ac:dyDescent="0.25">
      <c r="A325" s="121"/>
      <c r="B325" s="124"/>
      <c r="C325" s="127"/>
      <c r="D325" s="128"/>
      <c r="E325" s="158"/>
    </row>
    <row r="326" spans="1:5" x14ac:dyDescent="0.25">
      <c r="A326" s="121"/>
      <c r="B326" s="124"/>
      <c r="C326" s="127"/>
      <c r="D326" s="128"/>
      <c r="E326" s="158"/>
    </row>
    <row r="327" spans="1:5" x14ac:dyDescent="0.25">
      <c r="A327" s="121"/>
      <c r="B327" s="124"/>
      <c r="C327" s="127"/>
      <c r="D327" s="128"/>
      <c r="E327" s="158"/>
    </row>
    <row r="328" spans="1:5" x14ac:dyDescent="0.25">
      <c r="A328" s="121"/>
      <c r="B328" s="124"/>
      <c r="C328" s="127"/>
      <c r="D328" s="128"/>
      <c r="E328" s="158"/>
    </row>
    <row r="329" spans="1:5" x14ac:dyDescent="0.25">
      <c r="A329" s="121"/>
      <c r="B329" s="124"/>
      <c r="C329" s="127"/>
      <c r="D329" s="128"/>
      <c r="E329" s="158"/>
    </row>
    <row r="330" spans="1:5" x14ac:dyDescent="0.25">
      <c r="A330" s="121"/>
      <c r="B330" s="124"/>
      <c r="C330" s="127"/>
      <c r="D330" s="128"/>
      <c r="E330" s="158"/>
    </row>
    <row r="331" spans="1:5" ht="15.75" thickBot="1" x14ac:dyDescent="0.3">
      <c r="A331" s="129"/>
      <c r="B331" s="130"/>
      <c r="C331" s="131"/>
      <c r="D331" s="132"/>
      <c r="E331" s="159"/>
    </row>
    <row r="332" spans="1:5" x14ac:dyDescent="0.25">
      <c r="A332" s="120">
        <v>17</v>
      </c>
      <c r="B332" s="123" t="s">
        <v>268</v>
      </c>
      <c r="C332" s="126" t="s">
        <v>35</v>
      </c>
      <c r="D332" s="126">
        <f>400*0.9</f>
        <v>360</v>
      </c>
      <c r="E332" s="157">
        <v>302.23</v>
      </c>
    </row>
    <row r="333" spans="1:5" x14ac:dyDescent="0.25">
      <c r="A333" s="121"/>
      <c r="B333" s="124"/>
      <c r="C333" s="127"/>
      <c r="D333" s="128"/>
      <c r="E333" s="158"/>
    </row>
    <row r="334" spans="1:5" x14ac:dyDescent="0.25">
      <c r="A334" s="121"/>
      <c r="B334" s="124"/>
      <c r="C334" s="127"/>
      <c r="D334" s="128"/>
      <c r="E334" s="158"/>
    </row>
    <row r="335" spans="1:5" x14ac:dyDescent="0.25">
      <c r="A335" s="121"/>
      <c r="B335" s="124"/>
      <c r="C335" s="127"/>
      <c r="D335" s="128"/>
      <c r="E335" s="158"/>
    </row>
    <row r="336" spans="1:5" x14ac:dyDescent="0.25">
      <c r="A336" s="121"/>
      <c r="B336" s="124"/>
      <c r="C336" s="127"/>
      <c r="D336" s="128"/>
      <c r="E336" s="158"/>
    </row>
    <row r="337" spans="1:5" x14ac:dyDescent="0.25">
      <c r="A337" s="121"/>
      <c r="B337" s="124"/>
      <c r="C337" s="127"/>
      <c r="D337" s="128"/>
      <c r="E337" s="158"/>
    </row>
    <row r="338" spans="1:5" x14ac:dyDescent="0.25">
      <c r="A338" s="121"/>
      <c r="B338" s="124"/>
      <c r="C338" s="127"/>
      <c r="D338" s="128"/>
      <c r="E338" s="158"/>
    </row>
    <row r="339" spans="1:5" x14ac:dyDescent="0.25">
      <c r="A339" s="121"/>
      <c r="B339" s="124"/>
      <c r="C339" s="127"/>
      <c r="D339" s="128"/>
      <c r="E339" s="158"/>
    </row>
    <row r="340" spans="1:5" x14ac:dyDescent="0.25">
      <c r="A340" s="121"/>
      <c r="B340" s="124"/>
      <c r="C340" s="127"/>
      <c r="D340" s="128"/>
      <c r="E340" s="158"/>
    </row>
    <row r="341" spans="1:5" x14ac:dyDescent="0.25">
      <c r="A341" s="121"/>
      <c r="B341" s="124"/>
      <c r="C341" s="127"/>
      <c r="D341" s="128"/>
      <c r="E341" s="158"/>
    </row>
    <row r="342" spans="1:5" x14ac:dyDescent="0.25">
      <c r="A342" s="121"/>
      <c r="B342" s="124"/>
      <c r="C342" s="127"/>
      <c r="D342" s="128"/>
      <c r="E342" s="158"/>
    </row>
    <row r="343" spans="1:5" x14ac:dyDescent="0.25">
      <c r="A343" s="121"/>
      <c r="B343" s="124"/>
      <c r="C343" s="127"/>
      <c r="D343" s="128"/>
      <c r="E343" s="158"/>
    </row>
    <row r="344" spans="1:5" x14ac:dyDescent="0.25">
      <c r="A344" s="121"/>
      <c r="B344" s="124"/>
      <c r="C344" s="127"/>
      <c r="D344" s="128"/>
      <c r="E344" s="158"/>
    </row>
    <row r="345" spans="1:5" x14ac:dyDescent="0.25">
      <c r="A345" s="121"/>
      <c r="B345" s="124"/>
      <c r="C345" s="127"/>
      <c r="D345" s="128"/>
      <c r="E345" s="158"/>
    </row>
    <row r="346" spans="1:5" x14ac:dyDescent="0.25">
      <c r="A346" s="121"/>
      <c r="B346" s="124"/>
      <c r="C346" s="127"/>
      <c r="D346" s="128"/>
      <c r="E346" s="158"/>
    </row>
    <row r="347" spans="1:5" x14ac:dyDescent="0.25">
      <c r="A347" s="121"/>
      <c r="B347" s="124"/>
      <c r="C347" s="127"/>
      <c r="D347" s="128"/>
      <c r="E347" s="158"/>
    </row>
    <row r="348" spans="1:5" x14ac:dyDescent="0.25">
      <c r="A348" s="121"/>
      <c r="B348" s="124"/>
      <c r="C348" s="127"/>
      <c r="D348" s="128"/>
      <c r="E348" s="158"/>
    </row>
    <row r="349" spans="1:5" x14ac:dyDescent="0.25">
      <c r="A349" s="121"/>
      <c r="B349" s="124"/>
      <c r="C349" s="127"/>
      <c r="D349" s="128"/>
      <c r="E349" s="158"/>
    </row>
    <row r="350" spans="1:5" x14ac:dyDescent="0.25">
      <c r="A350" s="121"/>
      <c r="B350" s="124"/>
      <c r="C350" s="127"/>
      <c r="D350" s="128"/>
      <c r="E350" s="158"/>
    </row>
    <row r="351" spans="1:5" ht="15.75" thickBot="1" x14ac:dyDescent="0.3">
      <c r="A351" s="129"/>
      <c r="B351" s="130"/>
      <c r="C351" s="131"/>
      <c r="D351" s="132"/>
      <c r="E351" s="159"/>
    </row>
    <row r="352" spans="1:5" x14ac:dyDescent="0.25">
      <c r="A352" s="120">
        <v>18</v>
      </c>
      <c r="B352" s="123" t="s">
        <v>269</v>
      </c>
      <c r="C352" s="126" t="s">
        <v>35</v>
      </c>
      <c r="D352" s="126">
        <f>400*0.9</f>
        <v>360</v>
      </c>
      <c r="E352" s="157">
        <v>295.25</v>
      </c>
    </row>
    <row r="353" spans="1:5" x14ac:dyDescent="0.25">
      <c r="A353" s="121"/>
      <c r="B353" s="124"/>
      <c r="C353" s="127"/>
      <c r="D353" s="128"/>
      <c r="E353" s="158"/>
    </row>
    <row r="354" spans="1:5" x14ac:dyDescent="0.25">
      <c r="A354" s="121"/>
      <c r="B354" s="124"/>
      <c r="C354" s="127"/>
      <c r="D354" s="128"/>
      <c r="E354" s="158"/>
    </row>
    <row r="355" spans="1:5" x14ac:dyDescent="0.25">
      <c r="A355" s="121"/>
      <c r="B355" s="124"/>
      <c r="C355" s="127"/>
      <c r="D355" s="128"/>
      <c r="E355" s="158"/>
    </row>
    <row r="356" spans="1:5" x14ac:dyDescent="0.25">
      <c r="A356" s="121"/>
      <c r="B356" s="124"/>
      <c r="C356" s="127"/>
      <c r="D356" s="128"/>
      <c r="E356" s="158"/>
    </row>
    <row r="357" spans="1:5" x14ac:dyDescent="0.25">
      <c r="A357" s="121"/>
      <c r="B357" s="124"/>
      <c r="C357" s="127"/>
      <c r="D357" s="128"/>
      <c r="E357" s="158"/>
    </row>
    <row r="358" spans="1:5" x14ac:dyDescent="0.25">
      <c r="A358" s="121"/>
      <c r="B358" s="124"/>
      <c r="C358" s="127"/>
      <c r="D358" s="128"/>
      <c r="E358" s="158"/>
    </row>
    <row r="359" spans="1:5" x14ac:dyDescent="0.25">
      <c r="A359" s="121"/>
      <c r="B359" s="124"/>
      <c r="C359" s="127"/>
      <c r="D359" s="128"/>
      <c r="E359" s="158"/>
    </row>
    <row r="360" spans="1:5" x14ac:dyDescent="0.25">
      <c r="A360" s="121"/>
      <c r="B360" s="124"/>
      <c r="C360" s="127"/>
      <c r="D360" s="128"/>
      <c r="E360" s="158"/>
    </row>
    <row r="361" spans="1:5" x14ac:dyDescent="0.25">
      <c r="A361" s="121"/>
      <c r="B361" s="124"/>
      <c r="C361" s="127"/>
      <c r="D361" s="128"/>
      <c r="E361" s="158"/>
    </row>
    <row r="362" spans="1:5" x14ac:dyDescent="0.25">
      <c r="A362" s="121"/>
      <c r="B362" s="124"/>
      <c r="C362" s="127"/>
      <c r="D362" s="128"/>
      <c r="E362" s="158"/>
    </row>
    <row r="363" spans="1:5" x14ac:dyDescent="0.25">
      <c r="A363" s="121"/>
      <c r="B363" s="124"/>
      <c r="C363" s="127"/>
      <c r="D363" s="128"/>
      <c r="E363" s="158"/>
    </row>
    <row r="364" spans="1:5" x14ac:dyDescent="0.25">
      <c r="A364" s="121"/>
      <c r="B364" s="124"/>
      <c r="C364" s="127"/>
      <c r="D364" s="128"/>
      <c r="E364" s="158"/>
    </row>
    <row r="365" spans="1:5" x14ac:dyDescent="0.25">
      <c r="A365" s="121"/>
      <c r="B365" s="124"/>
      <c r="C365" s="127"/>
      <c r="D365" s="128"/>
      <c r="E365" s="158"/>
    </row>
    <row r="366" spans="1:5" x14ac:dyDescent="0.25">
      <c r="A366" s="121"/>
      <c r="B366" s="124"/>
      <c r="C366" s="127"/>
      <c r="D366" s="128"/>
      <c r="E366" s="158"/>
    </row>
    <row r="367" spans="1:5" x14ac:dyDescent="0.25">
      <c r="A367" s="121"/>
      <c r="B367" s="124"/>
      <c r="C367" s="127"/>
      <c r="D367" s="128"/>
      <c r="E367" s="158"/>
    </row>
    <row r="368" spans="1:5" x14ac:dyDescent="0.25">
      <c r="A368" s="121"/>
      <c r="B368" s="124"/>
      <c r="C368" s="127"/>
      <c r="D368" s="128"/>
      <c r="E368" s="158"/>
    </row>
    <row r="369" spans="1:5" x14ac:dyDescent="0.25">
      <c r="A369" s="121"/>
      <c r="B369" s="124"/>
      <c r="C369" s="127"/>
      <c r="D369" s="128"/>
      <c r="E369" s="158"/>
    </row>
    <row r="370" spans="1:5" x14ac:dyDescent="0.25">
      <c r="A370" s="121"/>
      <c r="B370" s="124"/>
      <c r="C370" s="127"/>
      <c r="D370" s="128"/>
      <c r="E370" s="158"/>
    </row>
    <row r="371" spans="1:5" ht="15.75" thickBot="1" x14ac:dyDescent="0.3">
      <c r="A371" s="129"/>
      <c r="B371" s="130"/>
      <c r="C371" s="131"/>
      <c r="D371" s="132"/>
      <c r="E371" s="159"/>
    </row>
    <row r="372" spans="1:5" x14ac:dyDescent="0.25">
      <c r="A372" s="120">
        <v>19</v>
      </c>
      <c r="B372" s="123" t="s">
        <v>270</v>
      </c>
      <c r="C372" s="126" t="s">
        <v>19</v>
      </c>
      <c r="D372" s="126">
        <f>250*0.9</f>
        <v>225</v>
      </c>
      <c r="E372" s="157">
        <v>185</v>
      </c>
    </row>
    <row r="373" spans="1:5" x14ac:dyDescent="0.25">
      <c r="A373" s="121"/>
      <c r="B373" s="124"/>
      <c r="C373" s="127"/>
      <c r="D373" s="128"/>
      <c r="E373" s="158"/>
    </row>
    <row r="374" spans="1:5" x14ac:dyDescent="0.25">
      <c r="A374" s="121"/>
      <c r="B374" s="124"/>
      <c r="C374" s="127"/>
      <c r="D374" s="128"/>
      <c r="E374" s="158"/>
    </row>
    <row r="375" spans="1:5" x14ac:dyDescent="0.25">
      <c r="A375" s="121"/>
      <c r="B375" s="124"/>
      <c r="C375" s="127"/>
      <c r="D375" s="128"/>
      <c r="E375" s="158"/>
    </row>
    <row r="376" spans="1:5" x14ac:dyDescent="0.25">
      <c r="A376" s="121"/>
      <c r="B376" s="124"/>
      <c r="C376" s="127"/>
      <c r="D376" s="128"/>
      <c r="E376" s="158"/>
    </row>
    <row r="377" spans="1:5" x14ac:dyDescent="0.25">
      <c r="A377" s="121"/>
      <c r="B377" s="124"/>
      <c r="C377" s="127"/>
      <c r="D377" s="128"/>
      <c r="E377" s="158"/>
    </row>
    <row r="378" spans="1:5" x14ac:dyDescent="0.25">
      <c r="A378" s="121"/>
      <c r="B378" s="124"/>
      <c r="C378" s="127"/>
      <c r="D378" s="128"/>
      <c r="E378" s="158"/>
    </row>
    <row r="379" spans="1:5" x14ac:dyDescent="0.25">
      <c r="A379" s="121"/>
      <c r="B379" s="124"/>
      <c r="C379" s="127"/>
      <c r="D379" s="128"/>
      <c r="E379" s="158"/>
    </row>
    <row r="380" spans="1:5" x14ac:dyDescent="0.25">
      <c r="A380" s="121"/>
      <c r="B380" s="124"/>
      <c r="C380" s="127"/>
      <c r="D380" s="128"/>
      <c r="E380" s="158"/>
    </row>
    <row r="381" spans="1:5" x14ac:dyDescent="0.25">
      <c r="A381" s="121"/>
      <c r="B381" s="124"/>
      <c r="C381" s="127"/>
      <c r="D381" s="128"/>
      <c r="E381" s="158"/>
    </row>
    <row r="382" spans="1:5" x14ac:dyDescent="0.25">
      <c r="A382" s="121"/>
      <c r="B382" s="124"/>
      <c r="C382" s="127"/>
      <c r="D382" s="128"/>
      <c r="E382" s="158"/>
    </row>
    <row r="383" spans="1:5" x14ac:dyDescent="0.25">
      <c r="A383" s="121"/>
      <c r="B383" s="124"/>
      <c r="C383" s="127"/>
      <c r="D383" s="128"/>
      <c r="E383" s="158"/>
    </row>
    <row r="384" spans="1:5" x14ac:dyDescent="0.25">
      <c r="A384" s="121"/>
      <c r="B384" s="124"/>
      <c r="C384" s="127"/>
      <c r="D384" s="128"/>
      <c r="E384" s="158"/>
    </row>
    <row r="385" spans="1:5" x14ac:dyDescent="0.25">
      <c r="A385" s="121"/>
      <c r="B385" s="124"/>
      <c r="C385" s="127"/>
      <c r="D385" s="128"/>
      <c r="E385" s="158"/>
    </row>
    <row r="386" spans="1:5" x14ac:dyDescent="0.25">
      <c r="A386" s="121"/>
      <c r="B386" s="124"/>
      <c r="C386" s="127"/>
      <c r="D386" s="128"/>
      <c r="E386" s="158"/>
    </row>
    <row r="387" spans="1:5" x14ac:dyDescent="0.25">
      <c r="A387" s="121"/>
      <c r="B387" s="124"/>
      <c r="C387" s="127"/>
      <c r="D387" s="128"/>
      <c r="E387" s="158"/>
    </row>
    <row r="388" spans="1:5" x14ac:dyDescent="0.25">
      <c r="A388" s="121"/>
      <c r="B388" s="124"/>
      <c r="C388" s="127"/>
      <c r="D388" s="128"/>
      <c r="E388" s="158"/>
    </row>
    <row r="389" spans="1:5" x14ac:dyDescent="0.25">
      <c r="A389" s="121"/>
      <c r="B389" s="124"/>
      <c r="C389" s="127"/>
      <c r="D389" s="128"/>
      <c r="E389" s="158"/>
    </row>
    <row r="390" spans="1:5" x14ac:dyDescent="0.25">
      <c r="A390" s="121"/>
      <c r="B390" s="124"/>
      <c r="C390" s="127"/>
      <c r="D390" s="128"/>
      <c r="E390" s="158"/>
    </row>
    <row r="391" spans="1:5" ht="15.75" thickBot="1" x14ac:dyDescent="0.3">
      <c r="A391" s="122"/>
      <c r="B391" s="125"/>
      <c r="C391" s="127"/>
      <c r="D391" s="128"/>
      <c r="E391" s="160"/>
    </row>
    <row r="392" spans="1:5" x14ac:dyDescent="0.25">
      <c r="A392" s="108">
        <v>20</v>
      </c>
      <c r="B392" s="117" t="s">
        <v>239</v>
      </c>
      <c r="C392" s="111" t="s">
        <v>19</v>
      </c>
      <c r="D392" s="111">
        <v>225</v>
      </c>
      <c r="E392" s="114">
        <v>225</v>
      </c>
    </row>
    <row r="393" spans="1:5" x14ac:dyDescent="0.25">
      <c r="A393" s="109"/>
      <c r="B393" s="118"/>
      <c r="C393" s="112"/>
      <c r="D393" s="112"/>
      <c r="E393" s="115"/>
    </row>
    <row r="394" spans="1:5" x14ac:dyDescent="0.25">
      <c r="A394" s="109"/>
      <c r="B394" s="118"/>
      <c r="C394" s="112"/>
      <c r="D394" s="112"/>
      <c r="E394" s="115"/>
    </row>
    <row r="395" spans="1:5" ht="15.75" thickBot="1" x14ac:dyDescent="0.3">
      <c r="A395" s="110"/>
      <c r="B395" s="119"/>
      <c r="C395" s="113"/>
      <c r="D395" s="113"/>
      <c r="E395" s="116"/>
    </row>
    <row r="396" spans="1:5" x14ac:dyDescent="0.25">
      <c r="A396" s="108">
        <v>21</v>
      </c>
      <c r="B396" s="117" t="s">
        <v>240</v>
      </c>
      <c r="C396" s="111" t="s">
        <v>19</v>
      </c>
      <c r="D396" s="111">
        <v>225</v>
      </c>
      <c r="E396" s="114">
        <v>219.77</v>
      </c>
    </row>
    <row r="397" spans="1:5" x14ac:dyDescent="0.25">
      <c r="A397" s="109"/>
      <c r="B397" s="118"/>
      <c r="C397" s="112"/>
      <c r="D397" s="112"/>
      <c r="E397" s="115"/>
    </row>
    <row r="398" spans="1:5" x14ac:dyDescent="0.25">
      <c r="A398" s="109"/>
      <c r="B398" s="118"/>
      <c r="C398" s="112"/>
      <c r="D398" s="112"/>
      <c r="E398" s="115"/>
    </row>
    <row r="399" spans="1:5" ht="15.75" thickBot="1" x14ac:dyDescent="0.3">
      <c r="A399" s="110"/>
      <c r="B399" s="119"/>
      <c r="C399" s="113"/>
      <c r="D399" s="113"/>
      <c r="E399" s="116"/>
    </row>
    <row r="400" spans="1:5" x14ac:dyDescent="0.25">
      <c r="A400" s="108">
        <v>22</v>
      </c>
      <c r="B400" s="117" t="s">
        <v>241</v>
      </c>
      <c r="C400" s="111" t="s">
        <v>45</v>
      </c>
      <c r="D400" s="111">
        <v>90</v>
      </c>
      <c r="E400" s="114">
        <v>90</v>
      </c>
    </row>
    <row r="401" spans="1:5" x14ac:dyDescent="0.25">
      <c r="A401" s="109"/>
      <c r="B401" s="118"/>
      <c r="C401" s="112"/>
      <c r="D401" s="112"/>
      <c r="E401" s="115"/>
    </row>
    <row r="402" spans="1:5" x14ac:dyDescent="0.25">
      <c r="A402" s="109"/>
      <c r="B402" s="118"/>
      <c r="C402" s="112"/>
      <c r="D402" s="112"/>
      <c r="E402" s="115"/>
    </row>
    <row r="403" spans="1:5" ht="15.75" thickBot="1" x14ac:dyDescent="0.3">
      <c r="A403" s="110"/>
      <c r="B403" s="119"/>
      <c r="C403" s="113"/>
      <c r="D403" s="113"/>
      <c r="E403" s="116"/>
    </row>
    <row r="404" spans="1:5" x14ac:dyDescent="0.25">
      <c r="A404" s="108">
        <v>23</v>
      </c>
      <c r="B404" s="117" t="s">
        <v>43</v>
      </c>
      <c r="C404" s="111" t="s">
        <v>35</v>
      </c>
      <c r="D404" s="111">
        <v>360</v>
      </c>
      <c r="E404" s="114">
        <v>332.9</v>
      </c>
    </row>
    <row r="405" spans="1:5" x14ac:dyDescent="0.25">
      <c r="A405" s="109"/>
      <c r="B405" s="118"/>
      <c r="C405" s="112"/>
      <c r="D405" s="112"/>
      <c r="E405" s="115"/>
    </row>
    <row r="406" spans="1:5" x14ac:dyDescent="0.25">
      <c r="A406" s="109"/>
      <c r="B406" s="118"/>
      <c r="C406" s="112"/>
      <c r="D406" s="112"/>
      <c r="E406" s="115"/>
    </row>
    <row r="407" spans="1:5" ht="15.75" thickBot="1" x14ac:dyDescent="0.3">
      <c r="A407" s="110"/>
      <c r="B407" s="119"/>
      <c r="C407" s="113"/>
      <c r="D407" s="113"/>
      <c r="E407" s="116"/>
    </row>
    <row r="408" spans="1:5" x14ac:dyDescent="0.25">
      <c r="A408" s="108">
        <v>24</v>
      </c>
      <c r="B408" s="117" t="s">
        <v>58</v>
      </c>
      <c r="C408" s="111" t="s">
        <v>19</v>
      </c>
      <c r="D408" s="111">
        <v>225</v>
      </c>
      <c r="E408" s="114">
        <v>224.8</v>
      </c>
    </row>
    <row r="409" spans="1:5" x14ac:dyDescent="0.25">
      <c r="A409" s="109"/>
      <c r="B409" s="118"/>
      <c r="C409" s="112"/>
      <c r="D409" s="112"/>
      <c r="E409" s="115"/>
    </row>
    <row r="410" spans="1:5" x14ac:dyDescent="0.25">
      <c r="A410" s="109"/>
      <c r="B410" s="118"/>
      <c r="C410" s="112"/>
      <c r="D410" s="112"/>
      <c r="E410" s="115"/>
    </row>
    <row r="411" spans="1:5" ht="15.75" thickBot="1" x14ac:dyDescent="0.3">
      <c r="A411" s="110"/>
      <c r="B411" s="119"/>
      <c r="C411" s="113"/>
      <c r="D411" s="113"/>
      <c r="E411" s="116"/>
    </row>
    <row r="412" spans="1:5" x14ac:dyDescent="0.25">
      <c r="A412" s="108">
        <v>25</v>
      </c>
      <c r="B412" s="117" t="s">
        <v>242</v>
      </c>
      <c r="C412" s="111" t="s">
        <v>19</v>
      </c>
      <c r="D412" s="111">
        <v>225</v>
      </c>
      <c r="E412" s="114">
        <v>225</v>
      </c>
    </row>
    <row r="413" spans="1:5" x14ac:dyDescent="0.25">
      <c r="A413" s="109"/>
      <c r="B413" s="118"/>
      <c r="C413" s="112"/>
      <c r="D413" s="112"/>
      <c r="E413" s="115"/>
    </row>
    <row r="414" spans="1:5" x14ac:dyDescent="0.25">
      <c r="A414" s="109"/>
      <c r="B414" s="118"/>
      <c r="C414" s="112"/>
      <c r="D414" s="112"/>
      <c r="E414" s="115"/>
    </row>
    <row r="415" spans="1:5" ht="15.75" thickBot="1" x14ac:dyDescent="0.3">
      <c r="A415" s="110"/>
      <c r="B415" s="119"/>
      <c r="C415" s="113"/>
      <c r="D415" s="113"/>
      <c r="E415" s="116"/>
    </row>
    <row r="416" spans="1:5" x14ac:dyDescent="0.25">
      <c r="A416" s="108">
        <v>26</v>
      </c>
      <c r="B416" s="117" t="s">
        <v>243</v>
      </c>
      <c r="C416" s="111" t="s">
        <v>35</v>
      </c>
      <c r="D416" s="111">
        <v>360</v>
      </c>
      <c r="E416" s="114">
        <v>350.13</v>
      </c>
    </row>
    <row r="417" spans="1:5" x14ac:dyDescent="0.25">
      <c r="A417" s="109"/>
      <c r="B417" s="118"/>
      <c r="C417" s="112"/>
      <c r="D417" s="112"/>
      <c r="E417" s="115"/>
    </row>
    <row r="418" spans="1:5" x14ac:dyDescent="0.25">
      <c r="A418" s="109"/>
      <c r="B418" s="118"/>
      <c r="C418" s="112"/>
      <c r="D418" s="112"/>
      <c r="E418" s="115"/>
    </row>
    <row r="419" spans="1:5" ht="15.75" thickBot="1" x14ac:dyDescent="0.3">
      <c r="A419" s="110"/>
      <c r="B419" s="119"/>
      <c r="C419" s="113"/>
      <c r="D419" s="113"/>
      <c r="E419" s="116"/>
    </row>
    <row r="420" spans="1:5" x14ac:dyDescent="0.25">
      <c r="A420" s="108">
        <v>27</v>
      </c>
      <c r="B420" s="117" t="s">
        <v>59</v>
      </c>
      <c r="C420" s="111" t="s">
        <v>19</v>
      </c>
      <c r="D420" s="111">
        <v>225</v>
      </c>
      <c r="E420" s="114">
        <v>219.8</v>
      </c>
    </row>
    <row r="421" spans="1:5" x14ac:dyDescent="0.25">
      <c r="A421" s="109"/>
      <c r="B421" s="118"/>
      <c r="C421" s="112"/>
      <c r="D421" s="112"/>
      <c r="E421" s="115"/>
    </row>
    <row r="422" spans="1:5" x14ac:dyDescent="0.25">
      <c r="A422" s="109"/>
      <c r="B422" s="118"/>
      <c r="C422" s="112"/>
      <c r="D422" s="112"/>
      <c r="E422" s="115"/>
    </row>
    <row r="423" spans="1:5" ht="15.75" thickBot="1" x14ac:dyDescent="0.3">
      <c r="A423" s="110"/>
      <c r="B423" s="119"/>
      <c r="C423" s="113"/>
      <c r="D423" s="113"/>
      <c r="E423" s="116"/>
    </row>
    <row r="424" spans="1:5" x14ac:dyDescent="0.25">
      <c r="A424" s="108">
        <v>28</v>
      </c>
      <c r="B424" s="117" t="s">
        <v>104</v>
      </c>
      <c r="C424" s="111" t="s">
        <v>108</v>
      </c>
      <c r="D424" s="111">
        <v>56.7</v>
      </c>
      <c r="E424" s="114">
        <v>55.7</v>
      </c>
    </row>
    <row r="425" spans="1:5" x14ac:dyDescent="0.25">
      <c r="A425" s="109"/>
      <c r="B425" s="118"/>
      <c r="C425" s="112"/>
      <c r="D425" s="112"/>
      <c r="E425" s="115"/>
    </row>
    <row r="426" spans="1:5" x14ac:dyDescent="0.25">
      <c r="A426" s="109"/>
      <c r="B426" s="118"/>
      <c r="C426" s="112"/>
      <c r="D426" s="112"/>
      <c r="E426" s="115"/>
    </row>
    <row r="427" spans="1:5" ht="15.75" thickBot="1" x14ac:dyDescent="0.3">
      <c r="A427" s="110"/>
      <c r="B427" s="119"/>
      <c r="C427" s="113"/>
      <c r="D427" s="113"/>
      <c r="E427" s="116"/>
    </row>
    <row r="428" spans="1:5" x14ac:dyDescent="0.25">
      <c r="A428" s="108">
        <v>29</v>
      </c>
      <c r="B428" s="117" t="s">
        <v>244</v>
      </c>
      <c r="C428" s="111" t="s">
        <v>35</v>
      </c>
      <c r="D428" s="111">
        <v>360</v>
      </c>
      <c r="E428" s="114">
        <v>141</v>
      </c>
    </row>
    <row r="429" spans="1:5" x14ac:dyDescent="0.25">
      <c r="A429" s="109"/>
      <c r="B429" s="118"/>
      <c r="C429" s="112"/>
      <c r="D429" s="112"/>
      <c r="E429" s="115"/>
    </row>
    <row r="430" spans="1:5" x14ac:dyDescent="0.25">
      <c r="A430" s="109"/>
      <c r="B430" s="118"/>
      <c r="C430" s="112"/>
      <c r="D430" s="112"/>
      <c r="E430" s="115"/>
    </row>
    <row r="431" spans="1:5" ht="15.75" thickBot="1" x14ac:dyDescent="0.3">
      <c r="A431" s="110"/>
      <c r="B431" s="119"/>
      <c r="C431" s="113"/>
      <c r="D431" s="113"/>
      <c r="E431" s="116"/>
    </row>
    <row r="432" spans="1:5" x14ac:dyDescent="0.25">
      <c r="A432" s="108">
        <v>30</v>
      </c>
      <c r="B432" s="117" t="s">
        <v>245</v>
      </c>
      <c r="C432" s="111" t="s">
        <v>35</v>
      </c>
      <c r="D432" s="111">
        <v>360</v>
      </c>
      <c r="E432" s="114">
        <v>360</v>
      </c>
    </row>
    <row r="433" spans="1:5" x14ac:dyDescent="0.25">
      <c r="A433" s="109"/>
      <c r="B433" s="118"/>
      <c r="C433" s="112"/>
      <c r="D433" s="112"/>
      <c r="E433" s="115"/>
    </row>
    <row r="434" spans="1:5" x14ac:dyDescent="0.25">
      <c r="A434" s="109"/>
      <c r="B434" s="118"/>
      <c r="C434" s="112"/>
      <c r="D434" s="112"/>
      <c r="E434" s="115"/>
    </row>
    <row r="435" spans="1:5" ht="15.75" thickBot="1" x14ac:dyDescent="0.3">
      <c r="A435" s="110"/>
      <c r="B435" s="119"/>
      <c r="C435" s="113"/>
      <c r="D435" s="113"/>
      <c r="E435" s="116"/>
    </row>
    <row r="436" spans="1:5" x14ac:dyDescent="0.25">
      <c r="A436" s="108">
        <v>31</v>
      </c>
      <c r="B436" s="117" t="s">
        <v>67</v>
      </c>
      <c r="C436" s="111" t="s">
        <v>19</v>
      </c>
      <c r="D436" s="111">
        <v>225</v>
      </c>
      <c r="E436" s="114">
        <v>225</v>
      </c>
    </row>
    <row r="437" spans="1:5" x14ac:dyDescent="0.25">
      <c r="A437" s="109"/>
      <c r="B437" s="118"/>
      <c r="C437" s="112"/>
      <c r="D437" s="112"/>
      <c r="E437" s="115"/>
    </row>
    <row r="438" spans="1:5" x14ac:dyDescent="0.25">
      <c r="A438" s="109"/>
      <c r="B438" s="118"/>
      <c r="C438" s="112"/>
      <c r="D438" s="112"/>
      <c r="E438" s="115"/>
    </row>
    <row r="439" spans="1:5" ht="15.75" thickBot="1" x14ac:dyDescent="0.3">
      <c r="A439" s="110"/>
      <c r="B439" s="119"/>
      <c r="C439" s="113"/>
      <c r="D439" s="113"/>
      <c r="E439" s="116"/>
    </row>
    <row r="440" spans="1:5" x14ac:dyDescent="0.25">
      <c r="A440" s="108">
        <v>32</v>
      </c>
      <c r="B440" s="117" t="s">
        <v>170</v>
      </c>
      <c r="C440" s="111" t="s">
        <v>17</v>
      </c>
      <c r="D440" s="111">
        <v>144</v>
      </c>
      <c r="E440" s="114">
        <v>144</v>
      </c>
    </row>
    <row r="441" spans="1:5" x14ac:dyDescent="0.25">
      <c r="A441" s="109"/>
      <c r="B441" s="118"/>
      <c r="C441" s="112"/>
      <c r="D441" s="112"/>
      <c r="E441" s="115"/>
    </row>
    <row r="442" spans="1:5" x14ac:dyDescent="0.25">
      <c r="A442" s="109"/>
      <c r="B442" s="118"/>
      <c r="C442" s="112"/>
      <c r="D442" s="112"/>
      <c r="E442" s="115"/>
    </row>
    <row r="443" spans="1:5" ht="15.75" thickBot="1" x14ac:dyDescent="0.3">
      <c r="A443" s="110"/>
      <c r="B443" s="119"/>
      <c r="C443" s="113"/>
      <c r="D443" s="113"/>
      <c r="E443" s="116"/>
    </row>
    <row r="444" spans="1:5" x14ac:dyDescent="0.25">
      <c r="A444" s="108">
        <v>33</v>
      </c>
      <c r="B444" s="117" t="s">
        <v>68</v>
      </c>
      <c r="C444" s="111" t="s">
        <v>35</v>
      </c>
      <c r="D444" s="111">
        <v>360</v>
      </c>
      <c r="E444" s="114">
        <v>360</v>
      </c>
    </row>
    <row r="445" spans="1:5" x14ac:dyDescent="0.25">
      <c r="A445" s="109"/>
      <c r="B445" s="118"/>
      <c r="C445" s="112"/>
      <c r="D445" s="112"/>
      <c r="E445" s="115"/>
    </row>
    <row r="446" spans="1:5" x14ac:dyDescent="0.25">
      <c r="A446" s="109"/>
      <c r="B446" s="118"/>
      <c r="C446" s="112"/>
      <c r="D446" s="112"/>
      <c r="E446" s="115"/>
    </row>
    <row r="447" spans="1:5" ht="15.75" thickBot="1" x14ac:dyDescent="0.3">
      <c r="A447" s="110"/>
      <c r="B447" s="119"/>
      <c r="C447" s="113"/>
      <c r="D447" s="113"/>
      <c r="E447" s="116"/>
    </row>
    <row r="448" spans="1:5" x14ac:dyDescent="0.25">
      <c r="A448" s="108">
        <v>34</v>
      </c>
      <c r="B448" s="117" t="s">
        <v>246</v>
      </c>
      <c r="C448" s="111" t="s">
        <v>248</v>
      </c>
      <c r="D448" s="111">
        <v>711</v>
      </c>
      <c r="E448" s="114">
        <v>644.53</v>
      </c>
    </row>
    <row r="449" spans="1:5" x14ac:dyDescent="0.25">
      <c r="A449" s="109"/>
      <c r="B449" s="118"/>
      <c r="C449" s="112"/>
      <c r="D449" s="112"/>
      <c r="E449" s="115"/>
    </row>
    <row r="450" spans="1:5" x14ac:dyDescent="0.25">
      <c r="A450" s="109"/>
      <c r="B450" s="118"/>
      <c r="C450" s="112"/>
      <c r="D450" s="112"/>
      <c r="E450" s="115"/>
    </row>
    <row r="451" spans="1:5" ht="15.75" thickBot="1" x14ac:dyDescent="0.3">
      <c r="A451" s="110"/>
      <c r="B451" s="119"/>
      <c r="C451" s="113"/>
      <c r="D451" s="113"/>
      <c r="E451" s="116"/>
    </row>
    <row r="452" spans="1:5" x14ac:dyDescent="0.25">
      <c r="A452" s="108">
        <v>35</v>
      </c>
      <c r="B452" s="117" t="s">
        <v>247</v>
      </c>
      <c r="C452" s="111" t="s">
        <v>17</v>
      </c>
      <c r="D452" s="111">
        <v>144</v>
      </c>
      <c r="E452" s="114">
        <v>144</v>
      </c>
    </row>
    <row r="453" spans="1:5" x14ac:dyDescent="0.25">
      <c r="A453" s="109"/>
      <c r="B453" s="118"/>
      <c r="C453" s="112"/>
      <c r="D453" s="112"/>
      <c r="E453" s="115"/>
    </row>
    <row r="454" spans="1:5" x14ac:dyDescent="0.25">
      <c r="A454" s="109"/>
      <c r="B454" s="118"/>
      <c r="C454" s="112"/>
      <c r="D454" s="112"/>
      <c r="E454" s="115"/>
    </row>
    <row r="455" spans="1:5" ht="15.75" thickBot="1" x14ac:dyDescent="0.3">
      <c r="A455" s="109"/>
      <c r="B455" s="359"/>
      <c r="C455" s="112"/>
      <c r="D455" s="112"/>
      <c r="E455" s="115"/>
    </row>
    <row r="456" spans="1:5" x14ac:dyDescent="0.25">
      <c r="A456" s="108">
        <v>36</v>
      </c>
      <c r="B456" s="117" t="s">
        <v>39</v>
      </c>
      <c r="C456" s="111" t="s">
        <v>19</v>
      </c>
      <c r="D456" s="111">
        <v>225</v>
      </c>
      <c r="E456" s="114">
        <v>211.7</v>
      </c>
    </row>
    <row r="457" spans="1:5" x14ac:dyDescent="0.25">
      <c r="A457" s="109"/>
      <c r="B457" s="118"/>
      <c r="C457" s="112"/>
      <c r="D457" s="112"/>
      <c r="E457" s="115"/>
    </row>
    <row r="458" spans="1:5" x14ac:dyDescent="0.25">
      <c r="A458" s="109"/>
      <c r="B458" s="118"/>
      <c r="C458" s="112"/>
      <c r="D458" s="112"/>
      <c r="E458" s="115"/>
    </row>
    <row r="459" spans="1:5" ht="15.75" thickBot="1" x14ac:dyDescent="0.3">
      <c r="A459" s="109"/>
      <c r="B459" s="359"/>
      <c r="C459" s="112"/>
      <c r="D459" s="112"/>
      <c r="E459" s="115"/>
    </row>
    <row r="460" spans="1:5" x14ac:dyDescent="0.25">
      <c r="A460" s="108">
        <v>37</v>
      </c>
      <c r="B460" s="117" t="s">
        <v>271</v>
      </c>
      <c r="C460" s="111" t="s">
        <v>45</v>
      </c>
      <c r="D460" s="111">
        <v>90</v>
      </c>
      <c r="E460" s="114">
        <v>90</v>
      </c>
    </row>
    <row r="461" spans="1:5" x14ac:dyDescent="0.25">
      <c r="A461" s="109"/>
      <c r="B461" s="118"/>
      <c r="C461" s="112"/>
      <c r="D461" s="112"/>
      <c r="E461" s="115"/>
    </row>
    <row r="462" spans="1:5" x14ac:dyDescent="0.25">
      <c r="A462" s="109"/>
      <c r="B462" s="118"/>
      <c r="C462" s="112"/>
      <c r="D462" s="112"/>
      <c r="E462" s="115"/>
    </row>
    <row r="463" spans="1:5" ht="15.75" thickBot="1" x14ac:dyDescent="0.3">
      <c r="A463" s="110"/>
      <c r="B463" s="119"/>
      <c r="C463" s="113"/>
      <c r="D463" s="113"/>
      <c r="E463" s="116"/>
    </row>
  </sheetData>
  <sheetProtection formatCells="0" formatColumns="0" formatRows="0" insertRows="0"/>
  <mergeCells count="191">
    <mergeCell ref="A456:A459"/>
    <mergeCell ref="B456:B459"/>
    <mergeCell ref="C456:C459"/>
    <mergeCell ref="D456:D459"/>
    <mergeCell ref="E456:E459"/>
    <mergeCell ref="A460:A463"/>
    <mergeCell ref="B460:B463"/>
    <mergeCell ref="C460:C463"/>
    <mergeCell ref="D460:D463"/>
    <mergeCell ref="E460:E463"/>
    <mergeCell ref="E32:E51"/>
    <mergeCell ref="E52:E71"/>
    <mergeCell ref="E72:E91"/>
    <mergeCell ref="E92:E111"/>
    <mergeCell ref="E112:E131"/>
    <mergeCell ref="E132:E151"/>
    <mergeCell ref="E152:E171"/>
    <mergeCell ref="E352:E371"/>
    <mergeCell ref="E372:E391"/>
    <mergeCell ref="E172:E191"/>
    <mergeCell ref="E192:E211"/>
    <mergeCell ref="E212:E231"/>
    <mergeCell ref="E232:E251"/>
    <mergeCell ref="E252:E271"/>
    <mergeCell ref="E272:E291"/>
    <mergeCell ref="E292:E311"/>
    <mergeCell ref="E312:E331"/>
    <mergeCell ref="E332:E351"/>
    <mergeCell ref="A12:A31"/>
    <mergeCell ref="B12:B31"/>
    <mergeCell ref="C12:C31"/>
    <mergeCell ref="D12:D31"/>
    <mergeCell ref="A8:A11"/>
    <mergeCell ref="B8:B11"/>
    <mergeCell ref="C8:C11"/>
    <mergeCell ref="D8:D11"/>
    <mergeCell ref="B2:E3"/>
    <mergeCell ref="E8:E11"/>
    <mergeCell ref="E12:E31"/>
    <mergeCell ref="A72:A91"/>
    <mergeCell ref="B72:B91"/>
    <mergeCell ref="C72:C91"/>
    <mergeCell ref="D72:D91"/>
    <mergeCell ref="A52:A71"/>
    <mergeCell ref="B52:B71"/>
    <mergeCell ref="C52:C71"/>
    <mergeCell ref="D52:D71"/>
    <mergeCell ref="A32:A51"/>
    <mergeCell ref="B32:B51"/>
    <mergeCell ref="C32:C51"/>
    <mergeCell ref="D32:D51"/>
    <mergeCell ref="A132:A151"/>
    <mergeCell ref="B132:B151"/>
    <mergeCell ref="C132:C151"/>
    <mergeCell ref="D132:D151"/>
    <mergeCell ref="A112:A131"/>
    <mergeCell ref="B112:B131"/>
    <mergeCell ref="C112:C131"/>
    <mergeCell ref="D112:D131"/>
    <mergeCell ref="A92:A111"/>
    <mergeCell ref="B92:B111"/>
    <mergeCell ref="C92:C111"/>
    <mergeCell ref="D92:D111"/>
    <mergeCell ref="A192:A211"/>
    <mergeCell ref="B192:B211"/>
    <mergeCell ref="C192:C211"/>
    <mergeCell ref="D192:D211"/>
    <mergeCell ref="A172:A191"/>
    <mergeCell ref="B172:B191"/>
    <mergeCell ref="C172:C191"/>
    <mergeCell ref="D172:D191"/>
    <mergeCell ref="A152:A171"/>
    <mergeCell ref="B152:B171"/>
    <mergeCell ref="C152:C171"/>
    <mergeCell ref="D152:D171"/>
    <mergeCell ref="A252:A271"/>
    <mergeCell ref="B252:B271"/>
    <mergeCell ref="C252:C271"/>
    <mergeCell ref="D252:D271"/>
    <mergeCell ref="A232:A251"/>
    <mergeCell ref="B232:B251"/>
    <mergeCell ref="C232:C251"/>
    <mergeCell ref="D232:D251"/>
    <mergeCell ref="A212:A231"/>
    <mergeCell ref="B212:B231"/>
    <mergeCell ref="C212:C231"/>
    <mergeCell ref="D212:D231"/>
    <mergeCell ref="A312:A331"/>
    <mergeCell ref="B312:B331"/>
    <mergeCell ref="C312:C331"/>
    <mergeCell ref="D312:D331"/>
    <mergeCell ref="A292:A311"/>
    <mergeCell ref="B292:B311"/>
    <mergeCell ref="C292:C311"/>
    <mergeCell ref="D292:D311"/>
    <mergeCell ref="A272:A291"/>
    <mergeCell ref="B272:B291"/>
    <mergeCell ref="C272:C291"/>
    <mergeCell ref="D272:D291"/>
    <mergeCell ref="A372:A391"/>
    <mergeCell ref="B372:B391"/>
    <mergeCell ref="C372:C391"/>
    <mergeCell ref="D372:D391"/>
    <mergeCell ref="A352:A371"/>
    <mergeCell ref="B352:B371"/>
    <mergeCell ref="C352:C371"/>
    <mergeCell ref="D352:D371"/>
    <mergeCell ref="A332:A351"/>
    <mergeCell ref="B332:B351"/>
    <mergeCell ref="C332:C351"/>
    <mergeCell ref="D332:D351"/>
    <mergeCell ref="C392:C395"/>
    <mergeCell ref="D392:D395"/>
    <mergeCell ref="E392:E395"/>
    <mergeCell ref="C396:C399"/>
    <mergeCell ref="D396:D399"/>
    <mergeCell ref="E396:E399"/>
    <mergeCell ref="C400:C403"/>
    <mergeCell ref="C404:C407"/>
    <mergeCell ref="D404:D407"/>
    <mergeCell ref="D400:D403"/>
    <mergeCell ref="B396:B399"/>
    <mergeCell ref="B400:B403"/>
    <mergeCell ref="B392:B395"/>
    <mergeCell ref="A392:A395"/>
    <mergeCell ref="A396:A399"/>
    <mergeCell ref="A400:A403"/>
    <mergeCell ref="A404:A407"/>
    <mergeCell ref="B452:B455"/>
    <mergeCell ref="B448:B451"/>
    <mergeCell ref="B444:B447"/>
    <mergeCell ref="B440:B443"/>
    <mergeCell ref="B436:B439"/>
    <mergeCell ref="B432:B435"/>
    <mergeCell ref="B428:B431"/>
    <mergeCell ref="B424:B427"/>
    <mergeCell ref="B420:B423"/>
    <mergeCell ref="E400:E403"/>
    <mergeCell ref="E404:E407"/>
    <mergeCell ref="E408:E411"/>
    <mergeCell ref="D408:D411"/>
    <mergeCell ref="C408:C411"/>
    <mergeCell ref="A408:A411"/>
    <mergeCell ref="A412:A415"/>
    <mergeCell ref="A416:A419"/>
    <mergeCell ref="A420:A423"/>
    <mergeCell ref="C416:C419"/>
    <mergeCell ref="C412:C415"/>
    <mergeCell ref="D412:D415"/>
    <mergeCell ref="D416:D419"/>
    <mergeCell ref="E412:E415"/>
    <mergeCell ref="E416:E419"/>
    <mergeCell ref="B412:B415"/>
    <mergeCell ref="B404:B407"/>
    <mergeCell ref="B416:B419"/>
    <mergeCell ref="B408:B411"/>
    <mergeCell ref="A424:A427"/>
    <mergeCell ref="A428:A431"/>
    <mergeCell ref="A432:A435"/>
    <mergeCell ref="C432:C435"/>
    <mergeCell ref="D432:D435"/>
    <mergeCell ref="E432:E435"/>
    <mergeCell ref="E428:E431"/>
    <mergeCell ref="C424:C427"/>
    <mergeCell ref="C420:C423"/>
    <mergeCell ref="D420:D423"/>
    <mergeCell ref="D424:D427"/>
    <mergeCell ref="E424:E427"/>
    <mergeCell ref="E420:E423"/>
    <mergeCell ref="C428:C431"/>
    <mergeCell ref="D428:D431"/>
    <mergeCell ref="A436:A439"/>
    <mergeCell ref="A440:A443"/>
    <mergeCell ref="A444:A447"/>
    <mergeCell ref="A448:A451"/>
    <mergeCell ref="A452:A455"/>
    <mergeCell ref="C452:C455"/>
    <mergeCell ref="D452:D455"/>
    <mergeCell ref="E452:E455"/>
    <mergeCell ref="C448:C451"/>
    <mergeCell ref="C444:C447"/>
    <mergeCell ref="C440:C443"/>
    <mergeCell ref="C436:C439"/>
    <mergeCell ref="D436:D439"/>
    <mergeCell ref="D440:D443"/>
    <mergeCell ref="D444:D447"/>
    <mergeCell ref="D448:D451"/>
    <mergeCell ref="E448:E451"/>
    <mergeCell ref="E444:E447"/>
    <mergeCell ref="E440:E443"/>
    <mergeCell ref="E436:E43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4"/>
  <sheetViews>
    <sheetView topLeftCell="A124" zoomScale="55" zoomScaleNormal="55" workbookViewId="0">
      <selection activeCell="A165" sqref="A165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2" customWidth="1"/>
  </cols>
  <sheetData>
    <row r="1" spans="1:5" x14ac:dyDescent="0.25">
      <c r="A1" s="1"/>
      <c r="B1" s="1"/>
      <c r="C1" s="1"/>
      <c r="D1" s="1"/>
    </row>
    <row r="2" spans="1:5" x14ac:dyDescent="0.25">
      <c r="A2" s="1"/>
      <c r="B2" s="169" t="s">
        <v>147</v>
      </c>
      <c r="C2" s="170"/>
      <c r="D2" s="170"/>
    </row>
    <row r="3" spans="1:5" x14ac:dyDescent="0.25">
      <c r="A3" s="1"/>
      <c r="B3" s="171"/>
      <c r="C3" s="172"/>
      <c r="D3" s="172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ht="33" customHeight="1" x14ac:dyDescent="0.25">
      <c r="A9" s="145"/>
      <c r="B9" s="148"/>
      <c r="C9" s="151"/>
      <c r="D9" s="151"/>
      <c r="E9" s="155"/>
    </row>
    <row r="10" spans="1:5" ht="16.5" customHeight="1" x14ac:dyDescent="0.25">
      <c r="A10" s="145"/>
      <c r="B10" s="148"/>
      <c r="C10" s="151"/>
      <c r="D10" s="151"/>
      <c r="E10" s="155"/>
    </row>
    <row r="11" spans="1:5" ht="15.75" thickBot="1" x14ac:dyDescent="0.3">
      <c r="A11" s="173"/>
      <c r="B11" s="174"/>
      <c r="C11" s="151"/>
      <c r="D11" s="151"/>
      <c r="E11" s="155"/>
    </row>
    <row r="12" spans="1:5" x14ac:dyDescent="0.25">
      <c r="A12" s="142">
        <v>1</v>
      </c>
      <c r="B12" s="175" t="s">
        <v>272</v>
      </c>
      <c r="C12" s="175" t="s">
        <v>17</v>
      </c>
      <c r="D12" s="175">
        <f>160*0.9</f>
        <v>144</v>
      </c>
      <c r="E12" s="179">
        <v>73.400000000000006</v>
      </c>
    </row>
    <row r="13" spans="1:5" x14ac:dyDescent="0.25">
      <c r="A13" s="134"/>
      <c r="B13" s="176"/>
      <c r="C13" s="176"/>
      <c r="D13" s="176"/>
      <c r="E13" s="180"/>
    </row>
    <row r="14" spans="1:5" x14ac:dyDescent="0.25">
      <c r="A14" s="134"/>
      <c r="B14" s="176"/>
      <c r="C14" s="176"/>
      <c r="D14" s="176"/>
      <c r="E14" s="180"/>
    </row>
    <row r="15" spans="1:5" x14ac:dyDescent="0.25">
      <c r="A15" s="134"/>
      <c r="B15" s="176"/>
      <c r="C15" s="176"/>
      <c r="D15" s="176"/>
      <c r="E15" s="180"/>
    </row>
    <row r="16" spans="1:5" x14ac:dyDescent="0.25">
      <c r="A16" s="134"/>
      <c r="B16" s="176"/>
      <c r="C16" s="176"/>
      <c r="D16" s="176"/>
      <c r="E16" s="180"/>
    </row>
    <row r="17" spans="1:5" x14ac:dyDescent="0.25">
      <c r="A17" s="134"/>
      <c r="B17" s="176"/>
      <c r="C17" s="176"/>
      <c r="D17" s="176"/>
      <c r="E17" s="180"/>
    </row>
    <row r="18" spans="1:5" x14ac:dyDescent="0.25">
      <c r="A18" s="134">
        <v>2</v>
      </c>
      <c r="B18" s="176" t="s">
        <v>39</v>
      </c>
      <c r="C18" s="176" t="s">
        <v>115</v>
      </c>
      <c r="D18" s="176">
        <f>(400+400)*0.9</f>
        <v>720</v>
      </c>
      <c r="E18" s="180">
        <v>632.07000000000005</v>
      </c>
    </row>
    <row r="19" spans="1:5" x14ac:dyDescent="0.25">
      <c r="A19" s="134"/>
      <c r="B19" s="176"/>
      <c r="C19" s="176"/>
      <c r="D19" s="176"/>
      <c r="E19" s="180"/>
    </row>
    <row r="20" spans="1:5" x14ac:dyDescent="0.25">
      <c r="A20" s="134"/>
      <c r="B20" s="176"/>
      <c r="C20" s="176"/>
      <c r="D20" s="176"/>
      <c r="E20" s="180"/>
    </row>
    <row r="21" spans="1:5" x14ac:dyDescent="0.25">
      <c r="A21" s="134"/>
      <c r="B21" s="176"/>
      <c r="C21" s="176"/>
      <c r="D21" s="176"/>
      <c r="E21" s="180"/>
    </row>
    <row r="22" spans="1:5" x14ac:dyDescent="0.25">
      <c r="A22" s="134"/>
      <c r="B22" s="176"/>
      <c r="C22" s="176"/>
      <c r="D22" s="176"/>
      <c r="E22" s="180"/>
    </row>
    <row r="23" spans="1:5" x14ac:dyDescent="0.25">
      <c r="A23" s="134"/>
      <c r="B23" s="176"/>
      <c r="C23" s="176"/>
      <c r="D23" s="176"/>
      <c r="E23" s="180"/>
    </row>
    <row r="24" spans="1:5" x14ac:dyDescent="0.25">
      <c r="A24" s="134"/>
      <c r="B24" s="176"/>
      <c r="C24" s="176"/>
      <c r="D24" s="176"/>
      <c r="E24" s="180"/>
    </row>
    <row r="25" spans="1:5" x14ac:dyDescent="0.25">
      <c r="A25" s="134"/>
      <c r="B25" s="176"/>
      <c r="C25" s="176"/>
      <c r="D25" s="176"/>
      <c r="E25" s="180"/>
    </row>
    <row r="26" spans="1:5" x14ac:dyDescent="0.25">
      <c r="A26" s="134"/>
      <c r="B26" s="176"/>
      <c r="C26" s="176"/>
      <c r="D26" s="176"/>
      <c r="E26" s="180"/>
    </row>
    <row r="27" spans="1:5" x14ac:dyDescent="0.25">
      <c r="A27" s="134"/>
      <c r="B27" s="176"/>
      <c r="C27" s="176"/>
      <c r="D27" s="176"/>
      <c r="E27" s="180"/>
    </row>
    <row r="28" spans="1:5" x14ac:dyDescent="0.25">
      <c r="A28" s="121">
        <v>3</v>
      </c>
      <c r="B28" s="177" t="s">
        <v>16</v>
      </c>
      <c r="C28" s="177" t="s">
        <v>19</v>
      </c>
      <c r="D28" s="177">
        <f>250*0.9</f>
        <v>225</v>
      </c>
      <c r="E28" s="180">
        <v>196.09</v>
      </c>
    </row>
    <row r="29" spans="1:5" x14ac:dyDescent="0.25">
      <c r="A29" s="121"/>
      <c r="B29" s="177"/>
      <c r="C29" s="177"/>
      <c r="D29" s="177"/>
      <c r="E29" s="180"/>
    </row>
    <row r="30" spans="1:5" x14ac:dyDescent="0.25">
      <c r="A30" s="121"/>
      <c r="B30" s="177"/>
      <c r="C30" s="177"/>
      <c r="D30" s="177"/>
      <c r="E30" s="180"/>
    </row>
    <row r="31" spans="1:5" x14ac:dyDescent="0.25">
      <c r="A31" s="121"/>
      <c r="B31" s="177"/>
      <c r="C31" s="177"/>
      <c r="D31" s="177"/>
      <c r="E31" s="180"/>
    </row>
    <row r="32" spans="1:5" x14ac:dyDescent="0.25">
      <c r="A32" s="121"/>
      <c r="B32" s="177"/>
      <c r="C32" s="177"/>
      <c r="D32" s="177"/>
      <c r="E32" s="180"/>
    </row>
    <row r="33" spans="1:5" x14ac:dyDescent="0.25">
      <c r="A33" s="121"/>
      <c r="B33" s="177"/>
      <c r="C33" s="177"/>
      <c r="D33" s="177"/>
      <c r="E33" s="180"/>
    </row>
    <row r="34" spans="1:5" x14ac:dyDescent="0.25">
      <c r="A34" s="121"/>
      <c r="B34" s="177"/>
      <c r="C34" s="177"/>
      <c r="D34" s="177"/>
      <c r="E34" s="180"/>
    </row>
    <row r="35" spans="1:5" x14ac:dyDescent="0.25">
      <c r="A35" s="121">
        <v>4</v>
      </c>
      <c r="B35" s="177" t="s">
        <v>48</v>
      </c>
      <c r="C35" s="177" t="s">
        <v>19</v>
      </c>
      <c r="D35" s="177">
        <f>250*0.9</f>
        <v>225</v>
      </c>
      <c r="E35" s="180">
        <v>119.05</v>
      </c>
    </row>
    <row r="36" spans="1:5" x14ac:dyDescent="0.25">
      <c r="A36" s="121"/>
      <c r="B36" s="177"/>
      <c r="C36" s="177"/>
      <c r="D36" s="177"/>
      <c r="E36" s="180"/>
    </row>
    <row r="37" spans="1:5" x14ac:dyDescent="0.25">
      <c r="A37" s="121"/>
      <c r="B37" s="177"/>
      <c r="C37" s="177"/>
      <c r="D37" s="177"/>
      <c r="E37" s="180"/>
    </row>
    <row r="38" spans="1:5" x14ac:dyDescent="0.25">
      <c r="A38" s="121"/>
      <c r="B38" s="177"/>
      <c r="C38" s="177"/>
      <c r="D38" s="177"/>
      <c r="E38" s="180"/>
    </row>
    <row r="39" spans="1:5" x14ac:dyDescent="0.25">
      <c r="A39" s="121"/>
      <c r="B39" s="177"/>
      <c r="C39" s="177"/>
      <c r="D39" s="177"/>
      <c r="E39" s="180"/>
    </row>
    <row r="40" spans="1:5" x14ac:dyDescent="0.25">
      <c r="A40" s="121"/>
      <c r="B40" s="177"/>
      <c r="C40" s="177"/>
      <c r="D40" s="177"/>
      <c r="E40" s="180"/>
    </row>
    <row r="41" spans="1:5" x14ac:dyDescent="0.25">
      <c r="A41" s="121"/>
      <c r="B41" s="177"/>
      <c r="C41" s="177"/>
      <c r="D41" s="177"/>
      <c r="E41" s="180"/>
    </row>
    <row r="42" spans="1:5" x14ac:dyDescent="0.25">
      <c r="A42" s="121"/>
      <c r="B42" s="177"/>
      <c r="C42" s="177"/>
      <c r="D42" s="177"/>
      <c r="E42" s="180"/>
    </row>
    <row r="43" spans="1:5" x14ac:dyDescent="0.25">
      <c r="A43" s="121">
        <v>5</v>
      </c>
      <c r="B43" s="177" t="s">
        <v>49</v>
      </c>
      <c r="C43" s="177" t="s">
        <v>19</v>
      </c>
      <c r="D43" s="177">
        <f>250*0.9</f>
        <v>225</v>
      </c>
      <c r="E43" s="180">
        <v>116.34</v>
      </c>
    </row>
    <row r="44" spans="1:5" x14ac:dyDescent="0.25">
      <c r="A44" s="121"/>
      <c r="B44" s="177"/>
      <c r="C44" s="177"/>
      <c r="D44" s="177"/>
      <c r="E44" s="180"/>
    </row>
    <row r="45" spans="1:5" x14ac:dyDescent="0.25">
      <c r="A45" s="121"/>
      <c r="B45" s="177"/>
      <c r="C45" s="177"/>
      <c r="D45" s="177"/>
      <c r="E45" s="180"/>
    </row>
    <row r="46" spans="1:5" x14ac:dyDescent="0.25">
      <c r="A46" s="121"/>
      <c r="B46" s="177"/>
      <c r="C46" s="177"/>
      <c r="D46" s="177"/>
      <c r="E46" s="180"/>
    </row>
    <row r="47" spans="1:5" x14ac:dyDescent="0.25">
      <c r="A47" s="121"/>
      <c r="B47" s="177"/>
      <c r="C47" s="177"/>
      <c r="D47" s="177"/>
      <c r="E47" s="180"/>
    </row>
    <row r="48" spans="1:5" x14ac:dyDescent="0.25">
      <c r="A48" s="121"/>
      <c r="B48" s="177"/>
      <c r="C48" s="177"/>
      <c r="D48" s="177"/>
      <c r="E48" s="180"/>
    </row>
    <row r="49" spans="1:5" x14ac:dyDescent="0.25">
      <c r="A49" s="121">
        <v>6</v>
      </c>
      <c r="B49" s="177" t="s">
        <v>50</v>
      </c>
      <c r="C49" s="177" t="s">
        <v>45</v>
      </c>
      <c r="D49" s="177">
        <f>100*0.9</f>
        <v>90</v>
      </c>
      <c r="E49" s="180">
        <v>77.25</v>
      </c>
    </row>
    <row r="50" spans="1:5" x14ac:dyDescent="0.25">
      <c r="A50" s="121"/>
      <c r="B50" s="177"/>
      <c r="C50" s="177"/>
      <c r="D50" s="177"/>
      <c r="E50" s="180"/>
    </row>
    <row r="51" spans="1:5" x14ac:dyDescent="0.25">
      <c r="A51" s="121"/>
      <c r="B51" s="177"/>
      <c r="C51" s="177"/>
      <c r="D51" s="177"/>
      <c r="E51" s="180"/>
    </row>
    <row r="52" spans="1:5" x14ac:dyDescent="0.25">
      <c r="A52" s="121"/>
      <c r="B52" s="177"/>
      <c r="C52" s="177"/>
      <c r="D52" s="177"/>
      <c r="E52" s="180"/>
    </row>
    <row r="53" spans="1:5" x14ac:dyDescent="0.25">
      <c r="A53" s="121"/>
      <c r="B53" s="177"/>
      <c r="C53" s="177"/>
      <c r="D53" s="177"/>
      <c r="E53" s="180"/>
    </row>
    <row r="54" spans="1:5" x14ac:dyDescent="0.25">
      <c r="A54" s="121"/>
      <c r="B54" s="177"/>
      <c r="C54" s="177"/>
      <c r="D54" s="177"/>
      <c r="E54" s="180"/>
    </row>
    <row r="55" spans="1:5" x14ac:dyDescent="0.25">
      <c r="A55" s="121"/>
      <c r="B55" s="177"/>
      <c r="C55" s="177"/>
      <c r="D55" s="177"/>
      <c r="E55" s="180"/>
    </row>
    <row r="56" spans="1:5" x14ac:dyDescent="0.25">
      <c r="A56" s="121"/>
      <c r="B56" s="177"/>
      <c r="C56" s="177"/>
      <c r="D56" s="177"/>
      <c r="E56" s="180"/>
    </row>
    <row r="57" spans="1:5" x14ac:dyDescent="0.25">
      <c r="A57" s="121">
        <v>7</v>
      </c>
      <c r="B57" s="177" t="s">
        <v>56</v>
      </c>
      <c r="C57" s="177" t="s">
        <v>19</v>
      </c>
      <c r="D57" s="177">
        <f>250*0.9</f>
        <v>225</v>
      </c>
      <c r="E57" s="180">
        <v>65.67</v>
      </c>
    </row>
    <row r="58" spans="1:5" x14ac:dyDescent="0.25">
      <c r="A58" s="121"/>
      <c r="B58" s="177"/>
      <c r="C58" s="177"/>
      <c r="D58" s="177"/>
      <c r="E58" s="180"/>
    </row>
    <row r="59" spans="1:5" x14ac:dyDescent="0.25">
      <c r="A59" s="121"/>
      <c r="B59" s="177"/>
      <c r="C59" s="177"/>
      <c r="D59" s="177"/>
      <c r="E59" s="180"/>
    </row>
    <row r="60" spans="1:5" x14ac:dyDescent="0.25">
      <c r="A60" s="121"/>
      <c r="B60" s="177"/>
      <c r="C60" s="177"/>
      <c r="D60" s="177"/>
      <c r="E60" s="180"/>
    </row>
    <row r="61" spans="1:5" x14ac:dyDescent="0.25">
      <c r="A61" s="121"/>
      <c r="B61" s="177"/>
      <c r="C61" s="177"/>
      <c r="D61" s="177"/>
      <c r="E61" s="180"/>
    </row>
    <row r="62" spans="1:5" x14ac:dyDescent="0.25">
      <c r="A62" s="121"/>
      <c r="B62" s="177"/>
      <c r="C62" s="177"/>
      <c r="D62" s="177"/>
      <c r="E62" s="180"/>
    </row>
    <row r="63" spans="1:5" x14ac:dyDescent="0.25">
      <c r="A63" s="121"/>
      <c r="B63" s="177"/>
      <c r="C63" s="177"/>
      <c r="D63" s="177"/>
      <c r="E63" s="180"/>
    </row>
    <row r="64" spans="1:5" x14ac:dyDescent="0.25">
      <c r="A64" s="121"/>
      <c r="B64" s="177"/>
      <c r="C64" s="177"/>
      <c r="D64" s="177"/>
      <c r="E64" s="180"/>
    </row>
    <row r="65" spans="1:5" x14ac:dyDescent="0.25">
      <c r="A65" s="121">
        <v>8</v>
      </c>
      <c r="B65" s="177" t="s">
        <v>24</v>
      </c>
      <c r="C65" s="177" t="s">
        <v>35</v>
      </c>
      <c r="D65" s="177">
        <f>400*0.9</f>
        <v>360</v>
      </c>
      <c r="E65" s="180">
        <v>264.2</v>
      </c>
    </row>
    <row r="66" spans="1:5" x14ac:dyDescent="0.25">
      <c r="A66" s="121"/>
      <c r="B66" s="177"/>
      <c r="C66" s="177"/>
      <c r="D66" s="177"/>
      <c r="E66" s="180"/>
    </row>
    <row r="67" spans="1:5" x14ac:dyDescent="0.25">
      <c r="A67" s="121"/>
      <c r="B67" s="177"/>
      <c r="C67" s="177"/>
      <c r="D67" s="177"/>
      <c r="E67" s="180"/>
    </row>
    <row r="68" spans="1:5" x14ac:dyDescent="0.25">
      <c r="A68" s="121"/>
      <c r="B68" s="177"/>
      <c r="C68" s="177"/>
      <c r="D68" s="177"/>
      <c r="E68" s="180"/>
    </row>
    <row r="69" spans="1:5" x14ac:dyDescent="0.25">
      <c r="A69" s="121"/>
      <c r="B69" s="177"/>
      <c r="C69" s="177"/>
      <c r="D69" s="177"/>
      <c r="E69" s="180"/>
    </row>
    <row r="70" spans="1:5" x14ac:dyDescent="0.25">
      <c r="A70" s="121"/>
      <c r="B70" s="177"/>
      <c r="C70" s="177"/>
      <c r="D70" s="177"/>
      <c r="E70" s="180"/>
    </row>
    <row r="71" spans="1:5" x14ac:dyDescent="0.25">
      <c r="A71" s="121">
        <v>9</v>
      </c>
      <c r="B71" s="177" t="s">
        <v>57</v>
      </c>
      <c r="C71" s="177" t="s">
        <v>19</v>
      </c>
      <c r="D71" s="177">
        <f>250*0.9</f>
        <v>225</v>
      </c>
      <c r="E71" s="180">
        <v>117.82</v>
      </c>
    </row>
    <row r="72" spans="1:5" x14ac:dyDescent="0.25">
      <c r="A72" s="121"/>
      <c r="B72" s="177"/>
      <c r="C72" s="177"/>
      <c r="D72" s="177"/>
      <c r="E72" s="180"/>
    </row>
    <row r="73" spans="1:5" x14ac:dyDescent="0.25">
      <c r="A73" s="121"/>
      <c r="B73" s="177"/>
      <c r="C73" s="177"/>
      <c r="D73" s="177"/>
      <c r="E73" s="180"/>
    </row>
    <row r="74" spans="1:5" x14ac:dyDescent="0.25">
      <c r="A74" s="121"/>
      <c r="B74" s="177"/>
      <c r="C74" s="177"/>
      <c r="D74" s="177"/>
      <c r="E74" s="180"/>
    </row>
    <row r="75" spans="1:5" x14ac:dyDescent="0.25">
      <c r="A75" s="121"/>
      <c r="B75" s="177"/>
      <c r="C75" s="177"/>
      <c r="D75" s="177"/>
      <c r="E75" s="180"/>
    </row>
    <row r="76" spans="1:5" x14ac:dyDescent="0.25">
      <c r="A76" s="121"/>
      <c r="B76" s="177"/>
      <c r="C76" s="177"/>
      <c r="D76" s="177"/>
      <c r="E76" s="180"/>
    </row>
    <row r="77" spans="1:5" x14ac:dyDescent="0.25">
      <c r="A77" s="121"/>
      <c r="B77" s="177"/>
      <c r="C77" s="177"/>
      <c r="D77" s="177"/>
      <c r="E77" s="180"/>
    </row>
    <row r="78" spans="1:5" x14ac:dyDescent="0.25">
      <c r="A78" s="121"/>
      <c r="B78" s="177"/>
      <c r="C78" s="177"/>
      <c r="D78" s="177"/>
      <c r="E78" s="180"/>
    </row>
    <row r="79" spans="1:5" x14ac:dyDescent="0.25">
      <c r="A79" s="121">
        <v>10</v>
      </c>
      <c r="B79" s="177" t="s">
        <v>43</v>
      </c>
      <c r="C79" s="177" t="s">
        <v>17</v>
      </c>
      <c r="D79" s="177">
        <f>160*0.9</f>
        <v>144</v>
      </c>
      <c r="E79" s="180">
        <v>142.94999999999999</v>
      </c>
    </row>
    <row r="80" spans="1:5" x14ac:dyDescent="0.25">
      <c r="A80" s="121"/>
      <c r="B80" s="177"/>
      <c r="C80" s="177"/>
      <c r="D80" s="177"/>
      <c r="E80" s="180"/>
    </row>
    <row r="81" spans="1:5" x14ac:dyDescent="0.25">
      <c r="A81" s="121"/>
      <c r="B81" s="177"/>
      <c r="C81" s="177"/>
      <c r="D81" s="177"/>
      <c r="E81" s="180"/>
    </row>
    <row r="82" spans="1:5" x14ac:dyDescent="0.25">
      <c r="A82" s="121"/>
      <c r="B82" s="177"/>
      <c r="C82" s="177"/>
      <c r="D82" s="177"/>
      <c r="E82" s="180"/>
    </row>
    <row r="83" spans="1:5" x14ac:dyDescent="0.25">
      <c r="A83" s="121"/>
      <c r="B83" s="177"/>
      <c r="C83" s="177"/>
      <c r="D83" s="177"/>
      <c r="E83" s="180"/>
    </row>
    <row r="84" spans="1:5" x14ac:dyDescent="0.25">
      <c r="A84" s="121"/>
      <c r="B84" s="177"/>
      <c r="C84" s="177"/>
      <c r="D84" s="177"/>
      <c r="E84" s="180"/>
    </row>
    <row r="85" spans="1:5" x14ac:dyDescent="0.25">
      <c r="A85" s="121">
        <v>11</v>
      </c>
      <c r="B85" s="177" t="s">
        <v>58</v>
      </c>
      <c r="C85" s="177" t="s">
        <v>108</v>
      </c>
      <c r="D85" s="177">
        <f>63*0.9</f>
        <v>56.7</v>
      </c>
      <c r="E85" s="180">
        <v>49.51</v>
      </c>
    </row>
    <row r="86" spans="1:5" x14ac:dyDescent="0.25">
      <c r="A86" s="121"/>
      <c r="B86" s="177"/>
      <c r="C86" s="177"/>
      <c r="D86" s="177"/>
      <c r="E86" s="180"/>
    </row>
    <row r="87" spans="1:5" x14ac:dyDescent="0.25">
      <c r="A87" s="121"/>
      <c r="B87" s="177"/>
      <c r="C87" s="177"/>
      <c r="D87" s="177"/>
      <c r="E87" s="180"/>
    </row>
    <row r="88" spans="1:5" x14ac:dyDescent="0.25">
      <c r="A88" s="121"/>
      <c r="B88" s="177"/>
      <c r="C88" s="177"/>
      <c r="D88" s="177"/>
      <c r="E88" s="180"/>
    </row>
    <row r="89" spans="1:5" x14ac:dyDescent="0.25">
      <c r="A89" s="121">
        <v>12</v>
      </c>
      <c r="B89" s="177" t="s">
        <v>26</v>
      </c>
      <c r="C89" s="177" t="s">
        <v>17</v>
      </c>
      <c r="D89" s="177">
        <f>160*0.9</f>
        <v>144</v>
      </c>
      <c r="E89" s="180">
        <v>137.19</v>
      </c>
    </row>
    <row r="90" spans="1:5" x14ac:dyDescent="0.25">
      <c r="A90" s="121"/>
      <c r="B90" s="177"/>
      <c r="C90" s="177"/>
      <c r="D90" s="177"/>
      <c r="E90" s="180"/>
    </row>
    <row r="91" spans="1:5" x14ac:dyDescent="0.25">
      <c r="A91" s="121"/>
      <c r="B91" s="177"/>
      <c r="C91" s="177"/>
      <c r="D91" s="177"/>
      <c r="E91" s="180"/>
    </row>
    <row r="92" spans="1:5" x14ac:dyDescent="0.25">
      <c r="A92" s="121"/>
      <c r="B92" s="177"/>
      <c r="C92" s="177"/>
      <c r="D92" s="177"/>
      <c r="E92" s="180"/>
    </row>
    <row r="93" spans="1:5" x14ac:dyDescent="0.25">
      <c r="A93" s="121">
        <v>13</v>
      </c>
      <c r="B93" s="177" t="s">
        <v>28</v>
      </c>
      <c r="C93" s="177" t="s">
        <v>19</v>
      </c>
      <c r="D93" s="177">
        <f>250*0.9</f>
        <v>225</v>
      </c>
      <c r="E93" s="180">
        <v>156.11000000000001</v>
      </c>
    </row>
    <row r="94" spans="1:5" x14ac:dyDescent="0.25">
      <c r="A94" s="121"/>
      <c r="B94" s="177"/>
      <c r="C94" s="177"/>
      <c r="D94" s="177"/>
      <c r="E94" s="180"/>
    </row>
    <row r="95" spans="1:5" x14ac:dyDescent="0.25">
      <c r="A95" s="121"/>
      <c r="B95" s="177"/>
      <c r="C95" s="177"/>
      <c r="D95" s="177"/>
      <c r="E95" s="180"/>
    </row>
    <row r="96" spans="1:5" x14ac:dyDescent="0.25">
      <c r="A96" s="121"/>
      <c r="B96" s="177"/>
      <c r="C96" s="177"/>
      <c r="D96" s="177"/>
      <c r="E96" s="180"/>
    </row>
    <row r="97" spans="1:5" x14ac:dyDescent="0.25">
      <c r="A97" s="121">
        <v>14</v>
      </c>
      <c r="B97" s="177" t="s">
        <v>29</v>
      </c>
      <c r="C97" s="177" t="s">
        <v>19</v>
      </c>
      <c r="D97" s="177">
        <f>250*0.9</f>
        <v>225</v>
      </c>
      <c r="E97" s="180">
        <v>214.24</v>
      </c>
    </row>
    <row r="98" spans="1:5" x14ac:dyDescent="0.25">
      <c r="A98" s="121"/>
      <c r="B98" s="177"/>
      <c r="C98" s="177"/>
      <c r="D98" s="177"/>
      <c r="E98" s="180"/>
    </row>
    <row r="99" spans="1:5" x14ac:dyDescent="0.25">
      <c r="A99" s="121"/>
      <c r="B99" s="177"/>
      <c r="C99" s="177"/>
      <c r="D99" s="177"/>
      <c r="E99" s="180"/>
    </row>
    <row r="100" spans="1:5" x14ac:dyDescent="0.25">
      <c r="A100" s="121"/>
      <c r="B100" s="177"/>
      <c r="C100" s="177"/>
      <c r="D100" s="177"/>
      <c r="E100" s="180"/>
    </row>
    <row r="101" spans="1:5" x14ac:dyDescent="0.25">
      <c r="A101" s="121">
        <v>15</v>
      </c>
      <c r="B101" s="177" t="s">
        <v>30</v>
      </c>
      <c r="C101" s="176" t="s">
        <v>148</v>
      </c>
      <c r="D101" s="176">
        <f>(1000+1000)*0.9</f>
        <v>1800</v>
      </c>
      <c r="E101" s="180">
        <v>1374.29</v>
      </c>
    </row>
    <row r="102" spans="1:5" x14ac:dyDescent="0.25">
      <c r="A102" s="121"/>
      <c r="B102" s="177"/>
      <c r="C102" s="176"/>
      <c r="D102" s="176"/>
      <c r="E102" s="180"/>
    </row>
    <row r="103" spans="1:5" x14ac:dyDescent="0.25">
      <c r="A103" s="121"/>
      <c r="B103" s="177"/>
      <c r="C103" s="176"/>
      <c r="D103" s="176"/>
      <c r="E103" s="180"/>
    </row>
    <row r="104" spans="1:5" x14ac:dyDescent="0.25">
      <c r="A104" s="121"/>
      <c r="B104" s="177"/>
      <c r="C104" s="176"/>
      <c r="D104" s="176"/>
      <c r="E104" s="180"/>
    </row>
    <row r="105" spans="1:5" x14ac:dyDescent="0.25">
      <c r="A105" s="121"/>
      <c r="B105" s="177"/>
      <c r="C105" s="176"/>
      <c r="D105" s="176"/>
      <c r="E105" s="180"/>
    </row>
    <row r="106" spans="1:5" x14ac:dyDescent="0.25">
      <c r="A106" s="121"/>
      <c r="B106" s="177"/>
      <c r="C106" s="176"/>
      <c r="D106" s="176"/>
      <c r="E106" s="180"/>
    </row>
    <row r="107" spans="1:5" x14ac:dyDescent="0.25">
      <c r="A107" s="121"/>
      <c r="B107" s="177"/>
      <c r="C107" s="176"/>
      <c r="D107" s="176"/>
      <c r="E107" s="180"/>
    </row>
    <row r="108" spans="1:5" x14ac:dyDescent="0.25">
      <c r="A108" s="121"/>
      <c r="B108" s="177"/>
      <c r="C108" s="176"/>
      <c r="D108" s="176"/>
      <c r="E108" s="180"/>
    </row>
    <row r="109" spans="1:5" x14ac:dyDescent="0.25">
      <c r="A109" s="121">
        <v>16</v>
      </c>
      <c r="B109" s="177" t="s">
        <v>31</v>
      </c>
      <c r="C109" s="177" t="s">
        <v>149</v>
      </c>
      <c r="D109" s="177">
        <f>(630+630)*0.9</f>
        <v>1134</v>
      </c>
      <c r="E109" s="180">
        <v>900.19</v>
      </c>
    </row>
    <row r="110" spans="1:5" x14ac:dyDescent="0.25">
      <c r="A110" s="121"/>
      <c r="B110" s="177"/>
      <c r="C110" s="177"/>
      <c r="D110" s="177"/>
      <c r="E110" s="180"/>
    </row>
    <row r="111" spans="1:5" x14ac:dyDescent="0.25">
      <c r="A111" s="121"/>
      <c r="B111" s="177"/>
      <c r="C111" s="177"/>
      <c r="D111" s="177"/>
      <c r="E111" s="180"/>
    </row>
    <row r="112" spans="1:5" x14ac:dyDescent="0.25">
      <c r="A112" s="121"/>
      <c r="B112" s="177"/>
      <c r="C112" s="177"/>
      <c r="D112" s="177"/>
      <c r="E112" s="180"/>
    </row>
    <row r="113" spans="1:5" x14ac:dyDescent="0.25">
      <c r="A113" s="121"/>
      <c r="B113" s="177"/>
      <c r="C113" s="177"/>
      <c r="D113" s="177"/>
      <c r="E113" s="180"/>
    </row>
    <row r="114" spans="1:5" x14ac:dyDescent="0.25">
      <c r="A114" s="121"/>
      <c r="B114" s="177"/>
      <c r="C114" s="177"/>
      <c r="D114" s="177"/>
      <c r="E114" s="180"/>
    </row>
    <row r="115" spans="1:5" x14ac:dyDescent="0.25">
      <c r="A115" s="121"/>
      <c r="B115" s="177"/>
      <c r="C115" s="177"/>
      <c r="D115" s="177"/>
      <c r="E115" s="180"/>
    </row>
    <row r="116" spans="1:5" x14ac:dyDescent="0.25">
      <c r="A116" s="121"/>
      <c r="B116" s="177"/>
      <c r="C116" s="177"/>
      <c r="D116" s="177"/>
      <c r="E116" s="180"/>
    </row>
    <row r="117" spans="1:5" x14ac:dyDescent="0.25">
      <c r="A117" s="121"/>
      <c r="B117" s="177"/>
      <c r="C117" s="177"/>
      <c r="D117" s="177"/>
      <c r="E117" s="180"/>
    </row>
    <row r="118" spans="1:5" x14ac:dyDescent="0.25">
      <c r="A118" s="121"/>
      <c r="B118" s="177"/>
      <c r="C118" s="177"/>
      <c r="D118" s="177"/>
      <c r="E118" s="180"/>
    </row>
    <row r="119" spans="1:5" x14ac:dyDescent="0.25">
      <c r="A119" s="121"/>
      <c r="B119" s="177"/>
      <c r="C119" s="177"/>
      <c r="D119" s="177"/>
      <c r="E119" s="180"/>
    </row>
    <row r="120" spans="1:5" x14ac:dyDescent="0.25">
      <c r="A120" s="121"/>
      <c r="B120" s="177"/>
      <c r="C120" s="177"/>
      <c r="D120" s="177"/>
      <c r="E120" s="180"/>
    </row>
    <row r="121" spans="1:5" x14ac:dyDescent="0.25">
      <c r="A121" s="121">
        <v>17</v>
      </c>
      <c r="B121" s="177" t="s">
        <v>60</v>
      </c>
      <c r="C121" s="177" t="s">
        <v>35</v>
      </c>
      <c r="D121" s="177">
        <f>400*0.9</f>
        <v>360</v>
      </c>
      <c r="E121" s="180">
        <v>275.70999999999998</v>
      </c>
    </row>
    <row r="122" spans="1:5" x14ac:dyDescent="0.25">
      <c r="A122" s="121"/>
      <c r="B122" s="177"/>
      <c r="C122" s="177"/>
      <c r="D122" s="177"/>
      <c r="E122" s="180"/>
    </row>
    <row r="123" spans="1:5" x14ac:dyDescent="0.25">
      <c r="A123" s="121"/>
      <c r="B123" s="177"/>
      <c r="C123" s="177"/>
      <c r="D123" s="177"/>
      <c r="E123" s="180"/>
    </row>
    <row r="124" spans="1:5" x14ac:dyDescent="0.25">
      <c r="A124" s="121"/>
      <c r="B124" s="177"/>
      <c r="C124" s="177"/>
      <c r="D124" s="177"/>
      <c r="E124" s="180"/>
    </row>
    <row r="125" spans="1:5" x14ac:dyDescent="0.25">
      <c r="A125" s="121"/>
      <c r="B125" s="177"/>
      <c r="C125" s="177"/>
      <c r="D125" s="177"/>
      <c r="E125" s="180"/>
    </row>
    <row r="126" spans="1:5" x14ac:dyDescent="0.25">
      <c r="A126" s="121"/>
      <c r="B126" s="177"/>
      <c r="C126" s="177"/>
      <c r="D126" s="177"/>
      <c r="E126" s="180"/>
    </row>
    <row r="127" spans="1:5" x14ac:dyDescent="0.25">
      <c r="A127" s="121"/>
      <c r="B127" s="177"/>
      <c r="C127" s="177"/>
      <c r="D127" s="177"/>
      <c r="E127" s="180"/>
    </row>
    <row r="128" spans="1:5" x14ac:dyDescent="0.25">
      <c r="A128" s="121"/>
      <c r="B128" s="177"/>
      <c r="C128" s="177"/>
      <c r="D128" s="177"/>
      <c r="E128" s="180"/>
    </row>
    <row r="129" spans="1:5" x14ac:dyDescent="0.25">
      <c r="A129" s="121">
        <v>18</v>
      </c>
      <c r="B129" s="177" t="s">
        <v>61</v>
      </c>
      <c r="C129" s="177" t="s">
        <v>92</v>
      </c>
      <c r="D129" s="177">
        <f>(1000+1000)*0.9</f>
        <v>1800</v>
      </c>
      <c r="E129" s="180">
        <v>1284.98</v>
      </c>
    </row>
    <row r="130" spans="1:5" x14ac:dyDescent="0.25">
      <c r="A130" s="121"/>
      <c r="B130" s="177"/>
      <c r="C130" s="177"/>
      <c r="D130" s="177"/>
      <c r="E130" s="180"/>
    </row>
    <row r="131" spans="1:5" x14ac:dyDescent="0.25">
      <c r="A131" s="121"/>
      <c r="B131" s="177"/>
      <c r="C131" s="177"/>
      <c r="D131" s="177"/>
      <c r="E131" s="180"/>
    </row>
    <row r="132" spans="1:5" x14ac:dyDescent="0.25">
      <c r="A132" s="121"/>
      <c r="B132" s="177"/>
      <c r="C132" s="177"/>
      <c r="D132" s="177"/>
      <c r="E132" s="180"/>
    </row>
    <row r="133" spans="1:5" x14ac:dyDescent="0.25">
      <c r="A133" s="121"/>
      <c r="B133" s="177"/>
      <c r="C133" s="177"/>
      <c r="D133" s="177"/>
      <c r="E133" s="180"/>
    </row>
    <row r="134" spans="1:5" x14ac:dyDescent="0.25">
      <c r="A134" s="121"/>
      <c r="B134" s="177"/>
      <c r="C134" s="177"/>
      <c r="D134" s="177"/>
      <c r="E134" s="180"/>
    </row>
    <row r="135" spans="1:5" x14ac:dyDescent="0.25">
      <c r="A135" s="121"/>
      <c r="B135" s="177"/>
      <c r="C135" s="177"/>
      <c r="D135" s="177"/>
      <c r="E135" s="180"/>
    </row>
    <row r="136" spans="1:5" x14ac:dyDescent="0.25">
      <c r="A136" s="121"/>
      <c r="B136" s="177"/>
      <c r="C136" s="177"/>
      <c r="D136" s="177"/>
      <c r="E136" s="180"/>
    </row>
    <row r="137" spans="1:5" x14ac:dyDescent="0.25">
      <c r="A137" s="121"/>
      <c r="B137" s="177"/>
      <c r="C137" s="177"/>
      <c r="D137" s="177"/>
      <c r="E137" s="180"/>
    </row>
    <row r="138" spans="1:5" x14ac:dyDescent="0.25">
      <c r="A138" s="121"/>
      <c r="B138" s="177"/>
      <c r="C138" s="177"/>
      <c r="D138" s="177"/>
      <c r="E138" s="180"/>
    </row>
    <row r="139" spans="1:5" x14ac:dyDescent="0.25">
      <c r="A139" s="121">
        <v>19</v>
      </c>
      <c r="B139" s="177" t="s">
        <v>62</v>
      </c>
      <c r="C139" s="177" t="s">
        <v>92</v>
      </c>
      <c r="D139" s="177">
        <f>(1000+1000)*0.9</f>
        <v>1800</v>
      </c>
      <c r="E139" s="180">
        <v>1494.14</v>
      </c>
    </row>
    <row r="140" spans="1:5" x14ac:dyDescent="0.25">
      <c r="A140" s="121"/>
      <c r="B140" s="177"/>
      <c r="C140" s="177"/>
      <c r="D140" s="177"/>
      <c r="E140" s="180"/>
    </row>
    <row r="141" spans="1:5" x14ac:dyDescent="0.25">
      <c r="A141" s="121"/>
      <c r="B141" s="177"/>
      <c r="C141" s="177"/>
      <c r="D141" s="177"/>
      <c r="E141" s="180"/>
    </row>
    <row r="142" spans="1:5" x14ac:dyDescent="0.25">
      <c r="A142" s="121"/>
      <c r="B142" s="177"/>
      <c r="C142" s="177"/>
      <c r="D142" s="177"/>
      <c r="E142" s="180"/>
    </row>
    <row r="143" spans="1:5" x14ac:dyDescent="0.25">
      <c r="A143" s="121"/>
      <c r="B143" s="177"/>
      <c r="C143" s="177"/>
      <c r="D143" s="177"/>
      <c r="E143" s="180"/>
    </row>
    <row r="144" spans="1:5" x14ac:dyDescent="0.25">
      <c r="A144" s="121"/>
      <c r="B144" s="177"/>
      <c r="C144" s="177"/>
      <c r="D144" s="177"/>
      <c r="E144" s="180"/>
    </row>
    <row r="145" spans="1:5" x14ac:dyDescent="0.25">
      <c r="A145" s="121"/>
      <c r="B145" s="177"/>
      <c r="C145" s="177"/>
      <c r="D145" s="177"/>
      <c r="E145" s="180"/>
    </row>
    <row r="146" spans="1:5" x14ac:dyDescent="0.25">
      <c r="A146" s="121"/>
      <c r="B146" s="177"/>
      <c r="C146" s="177"/>
      <c r="D146" s="177"/>
      <c r="E146" s="180"/>
    </row>
    <row r="147" spans="1:5" x14ac:dyDescent="0.25">
      <c r="A147" s="121"/>
      <c r="B147" s="177"/>
      <c r="C147" s="177"/>
      <c r="D147" s="177"/>
      <c r="E147" s="180"/>
    </row>
    <row r="148" spans="1:5" x14ac:dyDescent="0.25">
      <c r="A148" s="121"/>
      <c r="B148" s="177"/>
      <c r="C148" s="177"/>
      <c r="D148" s="177"/>
      <c r="E148" s="180"/>
    </row>
    <row r="149" spans="1:5" x14ac:dyDescent="0.25">
      <c r="A149" s="121">
        <v>20</v>
      </c>
      <c r="B149" s="178" t="s">
        <v>150</v>
      </c>
      <c r="C149" s="177" t="s">
        <v>19</v>
      </c>
      <c r="D149" s="177">
        <f>250*0.9</f>
        <v>225</v>
      </c>
      <c r="E149" s="180">
        <v>72.760000000000005</v>
      </c>
    </row>
    <row r="150" spans="1:5" x14ac:dyDescent="0.25">
      <c r="A150" s="121"/>
      <c r="B150" s="178"/>
      <c r="C150" s="177"/>
      <c r="D150" s="177"/>
      <c r="E150" s="180"/>
    </row>
    <row r="151" spans="1:5" x14ac:dyDescent="0.25">
      <c r="A151" s="121">
        <v>21</v>
      </c>
      <c r="B151" s="178" t="s">
        <v>151</v>
      </c>
      <c r="C151" s="177" t="s">
        <v>66</v>
      </c>
      <c r="D151" s="177">
        <v>36</v>
      </c>
      <c r="E151" s="180">
        <v>24.75</v>
      </c>
    </row>
    <row r="152" spans="1:5" x14ac:dyDescent="0.25">
      <c r="A152" s="121"/>
      <c r="B152" s="178"/>
      <c r="C152" s="177"/>
      <c r="D152" s="177"/>
      <c r="E152" s="180"/>
    </row>
    <row r="153" spans="1:5" x14ac:dyDescent="0.25">
      <c r="A153" s="121"/>
      <c r="B153" s="178"/>
      <c r="C153" s="177"/>
      <c r="D153" s="177"/>
      <c r="E153" s="180"/>
    </row>
    <row r="154" spans="1:5" x14ac:dyDescent="0.25">
      <c r="A154" s="121"/>
      <c r="B154" s="178"/>
      <c r="C154" s="177"/>
      <c r="D154" s="177"/>
      <c r="E154" s="180"/>
    </row>
    <row r="155" spans="1:5" ht="18.75" customHeight="1" x14ac:dyDescent="0.25">
      <c r="A155" s="121">
        <v>22</v>
      </c>
      <c r="B155" s="178" t="s">
        <v>152</v>
      </c>
      <c r="C155" s="177" t="s">
        <v>45</v>
      </c>
      <c r="D155" s="177">
        <v>90</v>
      </c>
      <c r="E155" s="180">
        <v>77.56</v>
      </c>
    </row>
    <row r="156" spans="1:5" x14ac:dyDescent="0.25">
      <c r="A156" s="121"/>
      <c r="B156" s="178"/>
      <c r="C156" s="177"/>
      <c r="D156" s="177"/>
      <c r="E156" s="180"/>
    </row>
    <row r="157" spans="1:5" ht="18.75" customHeight="1" x14ac:dyDescent="0.25">
      <c r="A157" s="121">
        <v>23</v>
      </c>
      <c r="B157" s="178" t="s">
        <v>153</v>
      </c>
      <c r="C157" s="176" t="s">
        <v>115</v>
      </c>
      <c r="D157" s="176">
        <f>(400+400)*0.9</f>
        <v>720</v>
      </c>
      <c r="E157" s="180">
        <v>666.69</v>
      </c>
    </row>
    <row r="158" spans="1:5" x14ac:dyDescent="0.25">
      <c r="A158" s="121"/>
      <c r="B158" s="178"/>
      <c r="C158" s="176"/>
      <c r="D158" s="176"/>
      <c r="E158" s="180"/>
    </row>
    <row r="159" spans="1:5" ht="15.75" customHeight="1" x14ac:dyDescent="0.25">
      <c r="A159" s="122">
        <v>24</v>
      </c>
      <c r="B159" s="360" t="s">
        <v>273</v>
      </c>
      <c r="C159" s="303" t="s">
        <v>35</v>
      </c>
      <c r="D159" s="303">
        <v>360</v>
      </c>
      <c r="E159" s="362">
        <v>341.54</v>
      </c>
    </row>
    <row r="160" spans="1:5" ht="15.75" customHeight="1" x14ac:dyDescent="0.25">
      <c r="A160" s="120"/>
      <c r="B160" s="361"/>
      <c r="C160" s="188"/>
      <c r="D160" s="188"/>
      <c r="E160" s="284"/>
    </row>
    <row r="161" spans="1:5" x14ac:dyDescent="0.25">
      <c r="A161" s="161">
        <v>25</v>
      </c>
      <c r="B161" s="165" t="s">
        <v>67</v>
      </c>
      <c r="C161" s="167" t="s">
        <v>274</v>
      </c>
      <c r="D161" s="167">
        <v>144</v>
      </c>
      <c r="E161" s="163">
        <v>121.87</v>
      </c>
    </row>
    <row r="162" spans="1:5" x14ac:dyDescent="0.25">
      <c r="A162" s="363"/>
      <c r="B162" s="364"/>
      <c r="C162" s="365"/>
      <c r="D162" s="365"/>
      <c r="E162" s="366"/>
    </row>
    <row r="163" spans="1:5" x14ac:dyDescent="0.25">
      <c r="A163" s="223">
        <v>26</v>
      </c>
      <c r="B163" s="165" t="s">
        <v>32</v>
      </c>
      <c r="C163" s="167" t="s">
        <v>275</v>
      </c>
      <c r="D163" s="167" t="s">
        <v>276</v>
      </c>
      <c r="E163" s="367"/>
    </row>
    <row r="164" spans="1:5" ht="15.75" thickBot="1" x14ac:dyDescent="0.3">
      <c r="A164" s="224"/>
      <c r="B164" s="166"/>
      <c r="C164" s="168"/>
      <c r="D164" s="168"/>
      <c r="E164" s="368"/>
    </row>
  </sheetData>
  <sheetProtection formatCells="0" formatColumns="0" formatRows="0" insertRows="0"/>
  <mergeCells count="136">
    <mergeCell ref="A163:A164"/>
    <mergeCell ref="B163:B164"/>
    <mergeCell ref="C163:C164"/>
    <mergeCell ref="D163:D164"/>
    <mergeCell ref="E163:E164"/>
    <mergeCell ref="E79:E84"/>
    <mergeCell ref="E85:E88"/>
    <mergeCell ref="E89:E92"/>
    <mergeCell ref="E93:E96"/>
    <mergeCell ref="E97:E100"/>
    <mergeCell ref="E101:E108"/>
    <mergeCell ref="E109:E120"/>
    <mergeCell ref="E121:E128"/>
    <mergeCell ref="A159:A160"/>
    <mergeCell ref="B159:B160"/>
    <mergeCell ref="C159:C160"/>
    <mergeCell ref="D159:D160"/>
    <mergeCell ref="E159:E160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E8:E11"/>
    <mergeCell ref="E12:E17"/>
    <mergeCell ref="E18:E27"/>
    <mergeCell ref="E28:E34"/>
    <mergeCell ref="E35:E42"/>
    <mergeCell ref="E43:E48"/>
    <mergeCell ref="E49:E56"/>
    <mergeCell ref="E57:E64"/>
    <mergeCell ref="E65:E70"/>
    <mergeCell ref="E129:E138"/>
    <mergeCell ref="E139:E148"/>
    <mergeCell ref="E149:E150"/>
    <mergeCell ref="E151:E154"/>
    <mergeCell ref="E155:E156"/>
    <mergeCell ref="E157:E158"/>
    <mergeCell ref="E71:E78"/>
    <mergeCell ref="A139:A148"/>
    <mergeCell ref="B139:B148"/>
    <mergeCell ref="C139:C148"/>
    <mergeCell ref="D139:D148"/>
    <mergeCell ref="A149:A150"/>
    <mergeCell ref="B149:B150"/>
    <mergeCell ref="C149:C150"/>
    <mergeCell ref="D149:D150"/>
    <mergeCell ref="A151:A154"/>
    <mergeCell ref="B151:B154"/>
    <mergeCell ref="C151:C154"/>
    <mergeCell ref="D151:D154"/>
    <mergeCell ref="A109:A120"/>
    <mergeCell ref="B109:B120"/>
    <mergeCell ref="C109:C120"/>
    <mergeCell ref="D109:D120"/>
    <mergeCell ref="A121:A128"/>
    <mergeCell ref="B121:B128"/>
    <mergeCell ref="C121:C128"/>
    <mergeCell ref="D121:D128"/>
    <mergeCell ref="A129:A138"/>
    <mergeCell ref="B129:B138"/>
    <mergeCell ref="C129:C138"/>
    <mergeCell ref="D129:D138"/>
    <mergeCell ref="A93:A96"/>
    <mergeCell ref="B93:B96"/>
    <mergeCell ref="C93:C96"/>
    <mergeCell ref="D93:D96"/>
    <mergeCell ref="A97:A100"/>
    <mergeCell ref="B97:B100"/>
    <mergeCell ref="C97:C100"/>
    <mergeCell ref="D97:D100"/>
    <mergeCell ref="A101:A108"/>
    <mergeCell ref="B101:B108"/>
    <mergeCell ref="C101:C108"/>
    <mergeCell ref="D101:D108"/>
    <mergeCell ref="A79:A84"/>
    <mergeCell ref="B79:B84"/>
    <mergeCell ref="C79:C84"/>
    <mergeCell ref="D79:D84"/>
    <mergeCell ref="A85:A88"/>
    <mergeCell ref="B85:B88"/>
    <mergeCell ref="C85:C88"/>
    <mergeCell ref="D85:D88"/>
    <mergeCell ref="A89:A92"/>
    <mergeCell ref="B89:B92"/>
    <mergeCell ref="C89:C92"/>
    <mergeCell ref="D89:D92"/>
    <mergeCell ref="A57:A64"/>
    <mergeCell ref="B57:B64"/>
    <mergeCell ref="C57:C64"/>
    <mergeCell ref="D57:D64"/>
    <mergeCell ref="A65:A70"/>
    <mergeCell ref="B65:B70"/>
    <mergeCell ref="C65:C70"/>
    <mergeCell ref="D65:D70"/>
    <mergeCell ref="A71:A78"/>
    <mergeCell ref="B71:B78"/>
    <mergeCell ref="C71:C78"/>
    <mergeCell ref="D71:D78"/>
    <mergeCell ref="C35:C42"/>
    <mergeCell ref="D35:D42"/>
    <mergeCell ref="A43:A48"/>
    <mergeCell ref="B43:B48"/>
    <mergeCell ref="C43:C48"/>
    <mergeCell ref="D43:D48"/>
    <mergeCell ref="A49:A56"/>
    <mergeCell ref="B49:B56"/>
    <mergeCell ref="C49:C56"/>
    <mergeCell ref="D49:D56"/>
    <mergeCell ref="A161:A162"/>
    <mergeCell ref="E161:E162"/>
    <mergeCell ref="B161:B162"/>
    <mergeCell ref="C161:C162"/>
    <mergeCell ref="D161:D162"/>
    <mergeCell ref="B2:D3"/>
    <mergeCell ref="A8:A11"/>
    <mergeCell ref="B8:B11"/>
    <mergeCell ref="C8:C11"/>
    <mergeCell ref="C12:C17"/>
    <mergeCell ref="A12:A17"/>
    <mergeCell ref="B12:B17"/>
    <mergeCell ref="D8:D11"/>
    <mergeCell ref="D12:D17"/>
    <mergeCell ref="A18:A27"/>
    <mergeCell ref="B18:B27"/>
    <mergeCell ref="C18:C27"/>
    <mergeCell ref="D18:D27"/>
    <mergeCell ref="A28:A34"/>
    <mergeCell ref="B28:B34"/>
    <mergeCell ref="C28:C34"/>
    <mergeCell ref="D28:D34"/>
    <mergeCell ref="A35:A42"/>
    <mergeCell ref="B35:B4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55" zoomScaleNormal="55" workbookViewId="0">
      <selection activeCell="E36" sqref="E36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1.1406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154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ht="33" customHeight="1" x14ac:dyDescent="0.25">
      <c r="A9" s="145"/>
      <c r="B9" s="148"/>
      <c r="C9" s="151"/>
      <c r="D9" s="151"/>
      <c r="E9" s="155"/>
    </row>
    <row r="10" spans="1:5" ht="16.5" customHeight="1" x14ac:dyDescent="0.25">
      <c r="A10" s="145"/>
      <c r="B10" s="148"/>
      <c r="C10" s="151"/>
      <c r="D10" s="151"/>
      <c r="E10" s="155"/>
    </row>
    <row r="11" spans="1:5" ht="15.75" thickBot="1" x14ac:dyDescent="0.3">
      <c r="A11" s="146"/>
      <c r="B11" s="149"/>
      <c r="C11" s="152"/>
      <c r="D11" s="152"/>
      <c r="E11" s="156"/>
    </row>
    <row r="12" spans="1:5" x14ac:dyDescent="0.25">
      <c r="A12" s="142">
        <v>1</v>
      </c>
      <c r="B12" s="175" t="s">
        <v>146</v>
      </c>
      <c r="C12" s="175" t="s">
        <v>14</v>
      </c>
      <c r="D12" s="187">
        <f>630*0.9</f>
        <v>567</v>
      </c>
      <c r="E12" s="179">
        <v>499.73</v>
      </c>
    </row>
    <row r="13" spans="1:5" ht="15.75" thickBot="1" x14ac:dyDescent="0.3">
      <c r="A13" s="134"/>
      <c r="B13" s="176"/>
      <c r="C13" s="176"/>
      <c r="D13" s="188"/>
      <c r="E13" s="180"/>
    </row>
    <row r="14" spans="1:5" x14ac:dyDescent="0.25">
      <c r="A14" s="120">
        <v>2</v>
      </c>
      <c r="B14" s="200" t="s">
        <v>39</v>
      </c>
      <c r="C14" s="192" t="s">
        <v>14</v>
      </c>
      <c r="D14" s="192">
        <f>630*0.9</f>
        <v>567</v>
      </c>
      <c r="E14" s="179">
        <v>517.11</v>
      </c>
    </row>
    <row r="15" spans="1:5" x14ac:dyDescent="0.25">
      <c r="A15" s="121"/>
      <c r="B15" s="177"/>
      <c r="C15" s="193"/>
      <c r="D15" s="193"/>
      <c r="E15" s="180"/>
    </row>
    <row r="16" spans="1:5" x14ac:dyDescent="0.25">
      <c r="A16" s="121"/>
      <c r="B16" s="177"/>
      <c r="C16" s="193"/>
      <c r="D16" s="193"/>
      <c r="E16" s="180"/>
    </row>
    <row r="17" spans="1:5" x14ac:dyDescent="0.25">
      <c r="A17" s="121"/>
      <c r="B17" s="177"/>
      <c r="C17" s="193"/>
      <c r="D17" s="193"/>
      <c r="E17" s="180"/>
    </row>
    <row r="18" spans="1:5" x14ac:dyDescent="0.25">
      <c r="A18" s="121"/>
      <c r="B18" s="177"/>
      <c r="C18" s="193"/>
      <c r="D18" s="193"/>
      <c r="E18" s="180"/>
    </row>
    <row r="19" spans="1:5" x14ac:dyDescent="0.25">
      <c r="A19" s="121"/>
      <c r="B19" s="177"/>
      <c r="C19" s="193"/>
      <c r="D19" s="193"/>
      <c r="E19" s="180"/>
    </row>
    <row r="20" spans="1:5" x14ac:dyDescent="0.25">
      <c r="A20" s="121"/>
      <c r="B20" s="177"/>
      <c r="C20" s="193"/>
      <c r="D20" s="193"/>
      <c r="E20" s="180"/>
    </row>
    <row r="21" spans="1:5" ht="15.75" thickBot="1" x14ac:dyDescent="0.3">
      <c r="A21" s="129"/>
      <c r="B21" s="196"/>
      <c r="C21" s="194"/>
      <c r="D21" s="194"/>
      <c r="E21" s="199"/>
    </row>
    <row r="22" spans="1:5" x14ac:dyDescent="0.25">
      <c r="A22" s="142">
        <v>3</v>
      </c>
      <c r="B22" s="175" t="s">
        <v>155</v>
      </c>
      <c r="C22" s="187" t="s">
        <v>14</v>
      </c>
      <c r="D22" s="187">
        <f>630*0.9</f>
        <v>567</v>
      </c>
      <c r="E22" s="179">
        <v>425.62</v>
      </c>
    </row>
    <row r="23" spans="1:5" x14ac:dyDescent="0.25">
      <c r="A23" s="134"/>
      <c r="B23" s="176"/>
      <c r="C23" s="190"/>
      <c r="D23" s="190"/>
      <c r="E23" s="180"/>
    </row>
    <row r="24" spans="1:5" ht="15.75" thickBot="1" x14ac:dyDescent="0.3">
      <c r="A24" s="135"/>
      <c r="B24" s="189"/>
      <c r="C24" s="191"/>
      <c r="D24" s="191"/>
      <c r="E24" s="199"/>
    </row>
    <row r="25" spans="1:5" x14ac:dyDescent="0.25">
      <c r="A25" s="198">
        <v>4</v>
      </c>
      <c r="B25" s="195" t="s">
        <v>156</v>
      </c>
      <c r="C25" s="197" t="s">
        <v>35</v>
      </c>
      <c r="D25" s="197">
        <f>400*0.9</f>
        <v>360</v>
      </c>
      <c r="E25" s="179">
        <v>327.44</v>
      </c>
    </row>
    <row r="26" spans="1:5" x14ac:dyDescent="0.25">
      <c r="A26" s="121"/>
      <c r="B26" s="177"/>
      <c r="C26" s="193"/>
      <c r="D26" s="193"/>
      <c r="E26" s="180"/>
    </row>
    <row r="27" spans="1:5" ht="15.75" thickBot="1" x14ac:dyDescent="0.3">
      <c r="A27" s="129"/>
      <c r="B27" s="196"/>
      <c r="C27" s="194"/>
      <c r="D27" s="194"/>
      <c r="E27" s="199"/>
    </row>
    <row r="28" spans="1:5" x14ac:dyDescent="0.25">
      <c r="A28" s="198">
        <v>5</v>
      </c>
      <c r="B28" s="195" t="s">
        <v>43</v>
      </c>
      <c r="C28" s="197" t="s">
        <v>35</v>
      </c>
      <c r="D28" s="197">
        <f>400*0.9</f>
        <v>360</v>
      </c>
      <c r="E28" s="179">
        <v>340.51</v>
      </c>
    </row>
    <row r="29" spans="1:5" x14ac:dyDescent="0.25">
      <c r="A29" s="121"/>
      <c r="B29" s="177"/>
      <c r="C29" s="193"/>
      <c r="D29" s="193"/>
      <c r="E29" s="180"/>
    </row>
    <row r="30" spans="1:5" x14ac:dyDescent="0.25">
      <c r="A30" s="121"/>
      <c r="B30" s="177"/>
      <c r="C30" s="193"/>
      <c r="D30" s="193"/>
      <c r="E30" s="180"/>
    </row>
    <row r="31" spans="1:5" ht="15.75" thickBot="1" x14ac:dyDescent="0.3">
      <c r="A31" s="129"/>
      <c r="B31" s="196"/>
      <c r="C31" s="194"/>
      <c r="D31" s="194"/>
      <c r="E31" s="199"/>
    </row>
    <row r="32" spans="1:5" x14ac:dyDescent="0.25">
      <c r="A32" s="198">
        <v>6</v>
      </c>
      <c r="B32" s="195" t="s">
        <v>157</v>
      </c>
      <c r="C32" s="197" t="s">
        <v>35</v>
      </c>
      <c r="D32" s="197">
        <f>400*0.9</f>
        <v>360</v>
      </c>
      <c r="E32" s="179">
        <v>314.98</v>
      </c>
    </row>
    <row r="33" spans="1:5" ht="15.75" thickBot="1" x14ac:dyDescent="0.3">
      <c r="A33" s="129"/>
      <c r="B33" s="196"/>
      <c r="C33" s="194"/>
      <c r="D33" s="194"/>
      <c r="E33" s="199"/>
    </row>
    <row r="34" spans="1:5" x14ac:dyDescent="0.25">
      <c r="A34" s="198">
        <v>7</v>
      </c>
      <c r="B34" s="195" t="s">
        <v>48</v>
      </c>
      <c r="C34" s="197" t="s">
        <v>45</v>
      </c>
      <c r="D34" s="197">
        <v>90</v>
      </c>
      <c r="E34" s="179">
        <v>72.31</v>
      </c>
    </row>
    <row r="35" spans="1:5" ht="15.75" thickBot="1" x14ac:dyDescent="0.3">
      <c r="A35" s="129"/>
      <c r="B35" s="196"/>
      <c r="C35" s="194"/>
      <c r="D35" s="194"/>
      <c r="E35" s="199"/>
    </row>
  </sheetData>
  <sheetProtection formatCells="0" formatColumns="0" formatRows="0" insertRows="0"/>
  <mergeCells count="41">
    <mergeCell ref="E28:E31"/>
    <mergeCell ref="E32:E33"/>
    <mergeCell ref="B14:B21"/>
    <mergeCell ref="A34:A35"/>
    <mergeCell ref="B34:B35"/>
    <mergeCell ref="C34:C35"/>
    <mergeCell ref="D34:D35"/>
    <mergeCell ref="E34:E35"/>
    <mergeCell ref="A25:A27"/>
    <mergeCell ref="E8:E11"/>
    <mergeCell ref="E12:E13"/>
    <mergeCell ref="E14:E21"/>
    <mergeCell ref="E22:E24"/>
    <mergeCell ref="E25:E27"/>
    <mergeCell ref="D28:D31"/>
    <mergeCell ref="D32:D33"/>
    <mergeCell ref="A32:A33"/>
    <mergeCell ref="B32:B33"/>
    <mergeCell ref="C32:C33"/>
    <mergeCell ref="A28:A31"/>
    <mergeCell ref="B28:B31"/>
    <mergeCell ref="C28:C31"/>
    <mergeCell ref="B25:B27"/>
    <mergeCell ref="C25:C27"/>
    <mergeCell ref="D14:D21"/>
    <mergeCell ref="D22:D24"/>
    <mergeCell ref="D25:D27"/>
    <mergeCell ref="A22:A24"/>
    <mergeCell ref="B22:B24"/>
    <mergeCell ref="C22:C24"/>
    <mergeCell ref="C14:C21"/>
    <mergeCell ref="A14:A21"/>
    <mergeCell ref="B2:D3"/>
    <mergeCell ref="A8:A11"/>
    <mergeCell ref="B8:B11"/>
    <mergeCell ref="C8:C11"/>
    <mergeCell ref="A12:A13"/>
    <mergeCell ref="B12:B13"/>
    <mergeCell ref="C12:C13"/>
    <mergeCell ref="D8:D11"/>
    <mergeCell ref="D12:D13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zoomScale="55" zoomScaleNormal="55" workbookViewId="0">
      <selection activeCell="E40" sqref="E40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3.42578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47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ht="33" customHeight="1" x14ac:dyDescent="0.25">
      <c r="A9" s="145"/>
      <c r="B9" s="148"/>
      <c r="C9" s="151"/>
      <c r="D9" s="151"/>
      <c r="E9" s="155"/>
    </row>
    <row r="10" spans="1:5" ht="16.5" customHeight="1" x14ac:dyDescent="0.25">
      <c r="A10" s="145"/>
      <c r="B10" s="148"/>
      <c r="C10" s="151"/>
      <c r="D10" s="151"/>
      <c r="E10" s="155"/>
    </row>
    <row r="11" spans="1:5" ht="15.75" thickBot="1" x14ac:dyDescent="0.3">
      <c r="A11" s="146"/>
      <c r="B11" s="149"/>
      <c r="C11" s="152"/>
      <c r="D11" s="152"/>
      <c r="E11" s="156"/>
    </row>
    <row r="12" spans="1:5" x14ac:dyDescent="0.25">
      <c r="A12" s="142">
        <v>1</v>
      </c>
      <c r="B12" s="175" t="s">
        <v>41</v>
      </c>
      <c r="C12" s="175">
        <v>160</v>
      </c>
      <c r="D12" s="208">
        <f>160*0.9</f>
        <v>144</v>
      </c>
      <c r="E12" s="214">
        <v>86.88</v>
      </c>
    </row>
    <row r="13" spans="1:5" x14ac:dyDescent="0.25">
      <c r="A13" s="134"/>
      <c r="B13" s="176"/>
      <c r="C13" s="176"/>
      <c r="D13" s="209"/>
      <c r="E13" s="215"/>
    </row>
    <row r="14" spans="1:5" x14ac:dyDescent="0.25">
      <c r="A14" s="134"/>
      <c r="B14" s="176"/>
      <c r="C14" s="176"/>
      <c r="D14" s="209"/>
      <c r="E14" s="215"/>
    </row>
    <row r="15" spans="1:5" x14ac:dyDescent="0.25">
      <c r="A15" s="134"/>
      <c r="B15" s="176"/>
      <c r="C15" s="176"/>
      <c r="D15" s="209"/>
      <c r="E15" s="215"/>
    </row>
    <row r="16" spans="1:5" ht="15.75" thickBot="1" x14ac:dyDescent="0.3">
      <c r="A16" s="135"/>
      <c r="B16" s="189"/>
      <c r="C16" s="189"/>
      <c r="D16" s="210"/>
      <c r="E16" s="216"/>
    </row>
    <row r="17" spans="1:5" x14ac:dyDescent="0.25">
      <c r="A17" s="142">
        <v>2</v>
      </c>
      <c r="B17" s="175" t="s">
        <v>39</v>
      </c>
      <c r="C17" s="205">
        <v>250.16</v>
      </c>
      <c r="D17" s="208">
        <f>(250+160)*0.9</f>
        <v>369</v>
      </c>
      <c r="E17" s="214">
        <v>279.93</v>
      </c>
    </row>
    <row r="18" spans="1:5" x14ac:dyDescent="0.25">
      <c r="A18" s="134"/>
      <c r="B18" s="176"/>
      <c r="C18" s="206"/>
      <c r="D18" s="209"/>
      <c r="E18" s="215"/>
    </row>
    <row r="19" spans="1:5" ht="15.75" thickBot="1" x14ac:dyDescent="0.3">
      <c r="A19" s="135"/>
      <c r="B19" s="189"/>
      <c r="C19" s="207"/>
      <c r="D19" s="210"/>
      <c r="E19" s="216"/>
    </row>
    <row r="20" spans="1:5" x14ac:dyDescent="0.25">
      <c r="A20" s="198">
        <v>3</v>
      </c>
      <c r="B20" s="195" t="s">
        <v>16</v>
      </c>
      <c r="C20" s="211">
        <v>160.1</v>
      </c>
      <c r="D20" s="202">
        <f>(160+100)*0.9</f>
        <v>234</v>
      </c>
      <c r="E20" s="214">
        <v>180.94</v>
      </c>
    </row>
    <row r="21" spans="1:5" x14ac:dyDescent="0.25">
      <c r="A21" s="121"/>
      <c r="B21" s="177"/>
      <c r="C21" s="212"/>
      <c r="D21" s="203"/>
      <c r="E21" s="215"/>
    </row>
    <row r="22" spans="1:5" x14ac:dyDescent="0.25">
      <c r="A22" s="122"/>
      <c r="B22" s="192"/>
      <c r="C22" s="212"/>
      <c r="D22" s="203"/>
      <c r="E22" s="218"/>
    </row>
    <row r="23" spans="1:5" ht="15.75" thickBot="1" x14ac:dyDescent="0.3">
      <c r="A23" s="129"/>
      <c r="B23" s="196"/>
      <c r="C23" s="213"/>
      <c r="D23" s="204"/>
      <c r="E23" s="216"/>
    </row>
    <row r="24" spans="1:5" x14ac:dyDescent="0.25">
      <c r="A24" s="198">
        <v>4</v>
      </c>
      <c r="B24" s="195" t="s">
        <v>48</v>
      </c>
      <c r="C24" s="197">
        <v>400</v>
      </c>
      <c r="D24" s="202">
        <f>400*0.9</f>
        <v>360</v>
      </c>
      <c r="E24" s="214">
        <v>290.99</v>
      </c>
    </row>
    <row r="25" spans="1:5" x14ac:dyDescent="0.25">
      <c r="A25" s="121"/>
      <c r="B25" s="177"/>
      <c r="C25" s="193"/>
      <c r="D25" s="203"/>
      <c r="E25" s="215"/>
    </row>
    <row r="26" spans="1:5" x14ac:dyDescent="0.25">
      <c r="A26" s="121"/>
      <c r="B26" s="177"/>
      <c r="C26" s="193"/>
      <c r="D26" s="203"/>
      <c r="E26" s="215"/>
    </row>
    <row r="27" spans="1:5" ht="15.75" thickBot="1" x14ac:dyDescent="0.3">
      <c r="A27" s="129"/>
      <c r="B27" s="196"/>
      <c r="C27" s="194"/>
      <c r="D27" s="204"/>
      <c r="E27" s="216"/>
    </row>
    <row r="28" spans="1:5" x14ac:dyDescent="0.25">
      <c r="A28" s="198">
        <v>5</v>
      </c>
      <c r="B28" s="195" t="s">
        <v>49</v>
      </c>
      <c r="C28" s="197">
        <v>630</v>
      </c>
      <c r="D28" s="202">
        <f>630*0.9</f>
        <v>567</v>
      </c>
      <c r="E28" s="214">
        <v>467.58</v>
      </c>
    </row>
    <row r="29" spans="1:5" x14ac:dyDescent="0.25">
      <c r="A29" s="201"/>
      <c r="B29" s="193"/>
      <c r="C29" s="193"/>
      <c r="D29" s="203"/>
      <c r="E29" s="217"/>
    </row>
    <row r="30" spans="1:5" x14ac:dyDescent="0.25">
      <c r="A30" s="201"/>
      <c r="B30" s="193"/>
      <c r="C30" s="193"/>
      <c r="D30" s="203"/>
      <c r="E30" s="217"/>
    </row>
    <row r="31" spans="1:5" x14ac:dyDescent="0.25">
      <c r="A31" s="201"/>
      <c r="B31" s="193"/>
      <c r="C31" s="193"/>
      <c r="D31" s="203"/>
      <c r="E31" s="217"/>
    </row>
    <row r="32" spans="1:5" ht="15.75" thickBot="1" x14ac:dyDescent="0.3">
      <c r="A32" s="201"/>
      <c r="B32" s="193"/>
      <c r="C32" s="193"/>
      <c r="D32" s="204"/>
      <c r="E32" s="217"/>
    </row>
    <row r="33" spans="1:5" ht="18.75" customHeight="1" x14ac:dyDescent="0.25">
      <c r="A33" s="198">
        <v>6</v>
      </c>
      <c r="B33" s="195" t="s">
        <v>52</v>
      </c>
      <c r="C33" s="197">
        <v>630</v>
      </c>
      <c r="D33" s="202">
        <f>630*0.9</f>
        <v>567</v>
      </c>
      <c r="E33" s="214">
        <v>567</v>
      </c>
    </row>
    <row r="34" spans="1:5" ht="15.75" thickBot="1" x14ac:dyDescent="0.3">
      <c r="A34" s="121"/>
      <c r="B34" s="177"/>
      <c r="C34" s="193"/>
      <c r="D34" s="204"/>
      <c r="E34" s="215"/>
    </row>
    <row r="35" spans="1:5" x14ac:dyDescent="0.25">
      <c r="A35" s="198">
        <v>7</v>
      </c>
      <c r="B35" s="195" t="s">
        <v>50</v>
      </c>
      <c r="C35" s="197">
        <v>250</v>
      </c>
      <c r="D35" s="202">
        <f>250*0.9</f>
        <v>225</v>
      </c>
      <c r="E35" s="214">
        <v>133.63999999999999</v>
      </c>
    </row>
    <row r="36" spans="1:5" ht="15.75" thickBot="1" x14ac:dyDescent="0.3">
      <c r="A36" s="121"/>
      <c r="B36" s="177"/>
      <c r="C36" s="193"/>
      <c r="D36" s="204"/>
      <c r="E36" s="215"/>
    </row>
    <row r="37" spans="1:5" x14ac:dyDescent="0.25">
      <c r="A37" s="198">
        <v>8</v>
      </c>
      <c r="B37" s="195" t="s">
        <v>51</v>
      </c>
      <c r="C37" s="197">
        <v>100</v>
      </c>
      <c r="D37" s="202">
        <f>100*0.9</f>
        <v>90</v>
      </c>
      <c r="E37" s="214">
        <v>75.55</v>
      </c>
    </row>
    <row r="38" spans="1:5" x14ac:dyDescent="0.25">
      <c r="A38" s="121"/>
      <c r="B38" s="177"/>
      <c r="C38" s="193"/>
      <c r="D38" s="203"/>
      <c r="E38" s="215"/>
    </row>
    <row r="39" spans="1:5" ht="15.75" thickBot="1" x14ac:dyDescent="0.3">
      <c r="A39" s="129"/>
      <c r="B39" s="196"/>
      <c r="C39" s="194"/>
      <c r="D39" s="204"/>
      <c r="E39" s="216"/>
    </row>
  </sheetData>
  <sheetProtection formatCells="0" formatColumns="0" formatRows="0" insertRows="0"/>
  <mergeCells count="46">
    <mergeCell ref="D37:D39"/>
    <mergeCell ref="E37:E39"/>
    <mergeCell ref="E35:E36"/>
    <mergeCell ref="E33:E34"/>
    <mergeCell ref="E28:E32"/>
    <mergeCell ref="E17:E19"/>
    <mergeCell ref="E12:E16"/>
    <mergeCell ref="E8:E11"/>
    <mergeCell ref="D33:D34"/>
    <mergeCell ref="D35:D36"/>
    <mergeCell ref="E24:E27"/>
    <mergeCell ref="E20:E23"/>
    <mergeCell ref="B2:D3"/>
    <mergeCell ref="D12:D16"/>
    <mergeCell ref="A8:A11"/>
    <mergeCell ref="B8:B11"/>
    <mergeCell ref="C8:C11"/>
    <mergeCell ref="D8:D11"/>
    <mergeCell ref="D17:D19"/>
    <mergeCell ref="D20:D23"/>
    <mergeCell ref="A20:A23"/>
    <mergeCell ref="B20:B23"/>
    <mergeCell ref="C20:C23"/>
    <mergeCell ref="A12:A16"/>
    <mergeCell ref="B12:B16"/>
    <mergeCell ref="C12:C16"/>
    <mergeCell ref="A17:A19"/>
    <mergeCell ref="B17:B19"/>
    <mergeCell ref="C17:C19"/>
    <mergeCell ref="D28:D32"/>
    <mergeCell ref="A24:A27"/>
    <mergeCell ref="B24:B27"/>
    <mergeCell ref="C24:C27"/>
    <mergeCell ref="D24:D27"/>
    <mergeCell ref="A33:A34"/>
    <mergeCell ref="B33:B34"/>
    <mergeCell ref="C33:C34"/>
    <mergeCell ref="A28:A32"/>
    <mergeCell ref="B28:B32"/>
    <mergeCell ref="C28:C32"/>
    <mergeCell ref="A37:A39"/>
    <mergeCell ref="B37:B39"/>
    <mergeCell ref="C37:C39"/>
    <mergeCell ref="A35:A36"/>
    <mergeCell ref="B35:B36"/>
    <mergeCell ref="C35:C36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1"/>
  <sheetViews>
    <sheetView topLeftCell="A134" zoomScale="55" zoomScaleNormal="55" workbookViewId="0">
      <selection activeCell="E172" sqref="E172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4.42578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53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ht="33" customHeight="1" x14ac:dyDescent="0.25">
      <c r="A9" s="145"/>
      <c r="B9" s="148"/>
      <c r="C9" s="151"/>
      <c r="D9" s="151"/>
      <c r="E9" s="155"/>
    </row>
    <row r="10" spans="1:5" ht="16.5" customHeight="1" x14ac:dyDescent="0.25">
      <c r="A10" s="145"/>
      <c r="B10" s="148"/>
      <c r="C10" s="151"/>
      <c r="D10" s="151"/>
      <c r="E10" s="155"/>
    </row>
    <row r="11" spans="1:5" ht="15.75" thickBot="1" x14ac:dyDescent="0.3">
      <c r="A11" s="146"/>
      <c r="B11" s="149"/>
      <c r="C11" s="152"/>
      <c r="D11" s="152"/>
      <c r="E11" s="156"/>
    </row>
    <row r="12" spans="1:5" x14ac:dyDescent="0.25">
      <c r="A12" s="142">
        <v>1</v>
      </c>
      <c r="B12" s="175" t="s">
        <v>41</v>
      </c>
      <c r="C12" s="187" t="s">
        <v>54</v>
      </c>
      <c r="D12" s="208">
        <f>(400+400)*0.9</f>
        <v>720</v>
      </c>
      <c r="E12" s="214">
        <v>546.24</v>
      </c>
    </row>
    <row r="13" spans="1:5" x14ac:dyDescent="0.25">
      <c r="A13" s="134"/>
      <c r="B13" s="176"/>
      <c r="C13" s="190"/>
      <c r="D13" s="209"/>
      <c r="E13" s="215"/>
    </row>
    <row r="14" spans="1:5" x14ac:dyDescent="0.25">
      <c r="A14" s="134"/>
      <c r="B14" s="176"/>
      <c r="C14" s="190"/>
      <c r="D14" s="209"/>
      <c r="E14" s="215"/>
    </row>
    <row r="15" spans="1:5" x14ac:dyDescent="0.25">
      <c r="A15" s="134"/>
      <c r="B15" s="176"/>
      <c r="C15" s="190"/>
      <c r="D15" s="209"/>
      <c r="E15" s="215"/>
    </row>
    <row r="16" spans="1:5" x14ac:dyDescent="0.25">
      <c r="A16" s="134"/>
      <c r="B16" s="176"/>
      <c r="C16" s="190"/>
      <c r="D16" s="209"/>
      <c r="E16" s="215"/>
    </row>
    <row r="17" spans="1:5" x14ac:dyDescent="0.25">
      <c r="A17" s="134"/>
      <c r="B17" s="176"/>
      <c r="C17" s="190"/>
      <c r="D17" s="209"/>
      <c r="E17" s="215"/>
    </row>
    <row r="18" spans="1:5" x14ac:dyDescent="0.25">
      <c r="A18" s="134"/>
      <c r="B18" s="176"/>
      <c r="C18" s="190"/>
      <c r="D18" s="209"/>
      <c r="E18" s="215"/>
    </row>
    <row r="19" spans="1:5" x14ac:dyDescent="0.25">
      <c r="A19" s="134"/>
      <c r="B19" s="176"/>
      <c r="C19" s="190"/>
      <c r="D19" s="209"/>
      <c r="E19" s="215"/>
    </row>
    <row r="20" spans="1:5" x14ac:dyDescent="0.25">
      <c r="A20" s="134"/>
      <c r="B20" s="176"/>
      <c r="C20" s="190"/>
      <c r="D20" s="209"/>
      <c r="E20" s="215"/>
    </row>
    <row r="21" spans="1:5" x14ac:dyDescent="0.25">
      <c r="A21" s="134"/>
      <c r="B21" s="176"/>
      <c r="C21" s="190"/>
      <c r="D21" s="209"/>
      <c r="E21" s="215"/>
    </row>
    <row r="22" spans="1:5" x14ac:dyDescent="0.25">
      <c r="A22" s="134"/>
      <c r="B22" s="176"/>
      <c r="C22" s="190"/>
      <c r="D22" s="209"/>
      <c r="E22" s="215"/>
    </row>
    <row r="23" spans="1:5" ht="15.75" thickBot="1" x14ac:dyDescent="0.3">
      <c r="A23" s="135"/>
      <c r="B23" s="189"/>
      <c r="C23" s="191"/>
      <c r="D23" s="210"/>
      <c r="E23" s="216"/>
    </row>
    <row r="24" spans="1:5" x14ac:dyDescent="0.25">
      <c r="A24" s="133">
        <v>2</v>
      </c>
      <c r="B24" s="188" t="s">
        <v>55</v>
      </c>
      <c r="C24" s="219">
        <v>1000.1</v>
      </c>
      <c r="D24" s="208">
        <f>(1000+1000)*0.9</f>
        <v>1800</v>
      </c>
      <c r="E24" s="214">
        <v>1564.83</v>
      </c>
    </row>
    <row r="25" spans="1:5" x14ac:dyDescent="0.25">
      <c r="A25" s="134"/>
      <c r="B25" s="176"/>
      <c r="C25" s="220"/>
      <c r="D25" s="209"/>
      <c r="E25" s="215"/>
    </row>
    <row r="26" spans="1:5" x14ac:dyDescent="0.25">
      <c r="A26" s="134"/>
      <c r="B26" s="176"/>
      <c r="C26" s="220"/>
      <c r="D26" s="209"/>
      <c r="E26" s="215"/>
    </row>
    <row r="27" spans="1:5" x14ac:dyDescent="0.25">
      <c r="A27" s="134"/>
      <c r="B27" s="176"/>
      <c r="C27" s="220"/>
      <c r="D27" s="209"/>
      <c r="E27" s="215"/>
    </row>
    <row r="28" spans="1:5" x14ac:dyDescent="0.25">
      <c r="A28" s="134"/>
      <c r="B28" s="176"/>
      <c r="C28" s="220"/>
      <c r="D28" s="209"/>
      <c r="E28" s="215"/>
    </row>
    <row r="29" spans="1:5" x14ac:dyDescent="0.25">
      <c r="A29" s="134"/>
      <c r="B29" s="176"/>
      <c r="C29" s="220"/>
      <c r="D29" s="209"/>
      <c r="E29" s="215"/>
    </row>
    <row r="30" spans="1:5" x14ac:dyDescent="0.25">
      <c r="A30" s="134"/>
      <c r="B30" s="176"/>
      <c r="C30" s="220"/>
      <c r="D30" s="209"/>
      <c r="E30" s="215"/>
    </row>
    <row r="31" spans="1:5" x14ac:dyDescent="0.25">
      <c r="A31" s="134"/>
      <c r="B31" s="176"/>
      <c r="C31" s="220"/>
      <c r="D31" s="209"/>
      <c r="E31" s="215"/>
    </row>
    <row r="32" spans="1:5" x14ac:dyDescent="0.25">
      <c r="A32" s="134"/>
      <c r="B32" s="176"/>
      <c r="C32" s="220"/>
      <c r="D32" s="209"/>
      <c r="E32" s="215"/>
    </row>
    <row r="33" spans="1:5" x14ac:dyDescent="0.25">
      <c r="A33" s="134"/>
      <c r="B33" s="176"/>
      <c r="C33" s="220"/>
      <c r="D33" s="209"/>
      <c r="E33" s="215"/>
    </row>
    <row r="34" spans="1:5" x14ac:dyDescent="0.25">
      <c r="A34" s="134"/>
      <c r="B34" s="176"/>
      <c r="C34" s="220"/>
      <c r="D34" s="209"/>
      <c r="E34" s="215"/>
    </row>
    <row r="35" spans="1:5" x14ac:dyDescent="0.25">
      <c r="A35" s="134"/>
      <c r="B35" s="176"/>
      <c r="C35" s="220"/>
      <c r="D35" s="209"/>
      <c r="E35" s="215"/>
    </row>
    <row r="36" spans="1:5" x14ac:dyDescent="0.25">
      <c r="A36" s="134"/>
      <c r="B36" s="176"/>
      <c r="C36" s="220"/>
      <c r="D36" s="209"/>
      <c r="E36" s="215"/>
    </row>
    <row r="37" spans="1:5" x14ac:dyDescent="0.25">
      <c r="A37" s="134"/>
      <c r="B37" s="176"/>
      <c r="C37" s="220"/>
      <c r="D37" s="209"/>
      <c r="E37" s="215"/>
    </row>
    <row r="38" spans="1:5" x14ac:dyDescent="0.25">
      <c r="A38" s="134"/>
      <c r="B38" s="176"/>
      <c r="C38" s="220"/>
      <c r="D38" s="209"/>
      <c r="E38" s="215"/>
    </row>
    <row r="39" spans="1:5" x14ac:dyDescent="0.25">
      <c r="A39" s="134"/>
      <c r="B39" s="176"/>
      <c r="C39" s="220"/>
      <c r="D39" s="209"/>
      <c r="E39" s="215"/>
    </row>
    <row r="40" spans="1:5" x14ac:dyDescent="0.25">
      <c r="A40" s="134"/>
      <c r="B40" s="176"/>
      <c r="C40" s="220"/>
      <c r="D40" s="209"/>
      <c r="E40" s="215"/>
    </row>
    <row r="41" spans="1:5" x14ac:dyDescent="0.25">
      <c r="A41" s="134"/>
      <c r="B41" s="176"/>
      <c r="C41" s="220"/>
      <c r="D41" s="209"/>
      <c r="E41" s="215"/>
    </row>
    <row r="42" spans="1:5" x14ac:dyDescent="0.25">
      <c r="A42" s="134"/>
      <c r="B42" s="176"/>
      <c r="C42" s="220"/>
      <c r="D42" s="209"/>
      <c r="E42" s="215"/>
    </row>
    <row r="43" spans="1:5" ht="15.75" thickBot="1" x14ac:dyDescent="0.3">
      <c r="A43" s="135"/>
      <c r="B43" s="189"/>
      <c r="C43" s="221"/>
      <c r="D43" s="210"/>
      <c r="E43" s="216"/>
    </row>
    <row r="44" spans="1:5" x14ac:dyDescent="0.25">
      <c r="A44" s="120">
        <v>3</v>
      </c>
      <c r="B44" s="200" t="s">
        <v>16</v>
      </c>
      <c r="C44" s="197">
        <v>400</v>
      </c>
      <c r="D44" s="202">
        <f>400*0.9</f>
        <v>360</v>
      </c>
      <c r="E44" s="214">
        <v>334.13</v>
      </c>
    </row>
    <row r="45" spans="1:5" x14ac:dyDescent="0.25">
      <c r="A45" s="121"/>
      <c r="B45" s="177"/>
      <c r="C45" s="193"/>
      <c r="D45" s="203"/>
      <c r="E45" s="215"/>
    </row>
    <row r="46" spans="1:5" x14ac:dyDescent="0.25">
      <c r="A46" s="121"/>
      <c r="B46" s="177"/>
      <c r="C46" s="193"/>
      <c r="D46" s="203"/>
      <c r="E46" s="215"/>
    </row>
    <row r="47" spans="1:5" x14ac:dyDescent="0.25">
      <c r="A47" s="121"/>
      <c r="B47" s="177"/>
      <c r="C47" s="193"/>
      <c r="D47" s="203"/>
      <c r="E47" s="215"/>
    </row>
    <row r="48" spans="1:5" ht="15.75" thickBot="1" x14ac:dyDescent="0.3">
      <c r="A48" s="129"/>
      <c r="B48" s="196"/>
      <c r="C48" s="194"/>
      <c r="D48" s="204"/>
      <c r="E48" s="216"/>
    </row>
    <row r="49" spans="1:5" x14ac:dyDescent="0.25">
      <c r="A49" s="198">
        <v>4</v>
      </c>
      <c r="B49" s="195" t="s">
        <v>18</v>
      </c>
      <c r="C49" s="197">
        <v>100</v>
      </c>
      <c r="D49" s="202">
        <f>100*0.9</f>
        <v>90</v>
      </c>
      <c r="E49" s="214">
        <v>64.92</v>
      </c>
    </row>
    <row r="50" spans="1:5" ht="15.75" thickBot="1" x14ac:dyDescent="0.3">
      <c r="A50" s="129"/>
      <c r="B50" s="196"/>
      <c r="C50" s="194"/>
      <c r="D50" s="204"/>
      <c r="E50" s="216"/>
    </row>
    <row r="51" spans="1:5" x14ac:dyDescent="0.25">
      <c r="A51" s="120">
        <v>5</v>
      </c>
      <c r="B51" s="200" t="s">
        <v>20</v>
      </c>
      <c r="C51" s="211">
        <v>250.4</v>
      </c>
      <c r="D51" s="202">
        <f>(250+400)*0.9</f>
        <v>585</v>
      </c>
      <c r="E51" s="222">
        <v>509.08</v>
      </c>
    </row>
    <row r="52" spans="1:5" x14ac:dyDescent="0.25">
      <c r="A52" s="121"/>
      <c r="B52" s="177"/>
      <c r="C52" s="212"/>
      <c r="D52" s="203"/>
      <c r="E52" s="215"/>
    </row>
    <row r="53" spans="1:5" x14ac:dyDescent="0.25">
      <c r="A53" s="121"/>
      <c r="B53" s="177"/>
      <c r="C53" s="212"/>
      <c r="D53" s="203"/>
      <c r="E53" s="215"/>
    </row>
    <row r="54" spans="1:5" x14ac:dyDescent="0.25">
      <c r="A54" s="121"/>
      <c r="B54" s="177"/>
      <c r="C54" s="212"/>
      <c r="D54" s="203"/>
      <c r="E54" s="215"/>
    </row>
    <row r="55" spans="1:5" x14ac:dyDescent="0.25">
      <c r="A55" s="121"/>
      <c r="B55" s="177"/>
      <c r="C55" s="212"/>
      <c r="D55" s="203"/>
      <c r="E55" s="215"/>
    </row>
    <row r="56" spans="1:5" x14ac:dyDescent="0.25">
      <c r="A56" s="121"/>
      <c r="B56" s="177"/>
      <c r="C56" s="212"/>
      <c r="D56" s="203"/>
      <c r="E56" s="215"/>
    </row>
    <row r="57" spans="1:5" x14ac:dyDescent="0.25">
      <c r="A57" s="121"/>
      <c r="B57" s="177"/>
      <c r="C57" s="212"/>
      <c r="D57" s="203"/>
      <c r="E57" s="215"/>
    </row>
    <row r="58" spans="1:5" x14ac:dyDescent="0.25">
      <c r="A58" s="121"/>
      <c r="B58" s="177"/>
      <c r="C58" s="212"/>
      <c r="D58" s="203"/>
      <c r="E58" s="215"/>
    </row>
    <row r="59" spans="1:5" x14ac:dyDescent="0.25">
      <c r="A59" s="121"/>
      <c r="B59" s="177"/>
      <c r="C59" s="212"/>
      <c r="D59" s="203"/>
      <c r="E59" s="215"/>
    </row>
    <row r="60" spans="1:5" x14ac:dyDescent="0.25">
      <c r="A60" s="121"/>
      <c r="B60" s="177"/>
      <c r="C60" s="212"/>
      <c r="D60" s="203"/>
      <c r="E60" s="215"/>
    </row>
    <row r="61" spans="1:5" ht="19.5" customHeight="1" x14ac:dyDescent="0.25">
      <c r="A61" s="121"/>
      <c r="B61" s="177"/>
      <c r="C61" s="212"/>
      <c r="D61" s="203"/>
      <c r="E61" s="215"/>
    </row>
    <row r="62" spans="1:5" ht="15.75" thickBot="1" x14ac:dyDescent="0.3">
      <c r="A62" s="129"/>
      <c r="B62" s="196"/>
      <c r="C62" s="213"/>
      <c r="D62" s="204"/>
      <c r="E62" s="216"/>
    </row>
    <row r="63" spans="1:5" x14ac:dyDescent="0.25">
      <c r="A63" s="120">
        <v>6</v>
      </c>
      <c r="B63" s="200" t="s">
        <v>22</v>
      </c>
      <c r="C63" s="197">
        <v>400</v>
      </c>
      <c r="D63" s="202">
        <f>400*0.9</f>
        <v>360</v>
      </c>
      <c r="E63" s="214">
        <v>307.08</v>
      </c>
    </row>
    <row r="64" spans="1:5" x14ac:dyDescent="0.25">
      <c r="A64" s="121"/>
      <c r="B64" s="177"/>
      <c r="C64" s="193"/>
      <c r="D64" s="203"/>
      <c r="E64" s="215"/>
    </row>
    <row r="65" spans="1:5" x14ac:dyDescent="0.25">
      <c r="A65" s="121"/>
      <c r="B65" s="177"/>
      <c r="C65" s="193"/>
      <c r="D65" s="203"/>
      <c r="E65" s="215"/>
    </row>
    <row r="66" spans="1:5" x14ac:dyDescent="0.25">
      <c r="A66" s="121"/>
      <c r="B66" s="177"/>
      <c r="C66" s="193"/>
      <c r="D66" s="203"/>
      <c r="E66" s="215"/>
    </row>
    <row r="67" spans="1:5" x14ac:dyDescent="0.25">
      <c r="A67" s="121"/>
      <c r="B67" s="177"/>
      <c r="C67" s="193"/>
      <c r="D67" s="203"/>
      <c r="E67" s="215"/>
    </row>
    <row r="68" spans="1:5" x14ac:dyDescent="0.25">
      <c r="A68" s="121"/>
      <c r="B68" s="177"/>
      <c r="C68" s="193"/>
      <c r="D68" s="203"/>
      <c r="E68" s="215"/>
    </row>
    <row r="69" spans="1:5" x14ac:dyDescent="0.25">
      <c r="A69" s="121"/>
      <c r="B69" s="177"/>
      <c r="C69" s="193"/>
      <c r="D69" s="203"/>
      <c r="E69" s="215"/>
    </row>
    <row r="70" spans="1:5" ht="15.75" thickBot="1" x14ac:dyDescent="0.3">
      <c r="A70" s="129"/>
      <c r="B70" s="196"/>
      <c r="C70" s="194"/>
      <c r="D70" s="204"/>
      <c r="E70" s="216"/>
    </row>
    <row r="71" spans="1:5" x14ac:dyDescent="0.25">
      <c r="A71" s="120">
        <v>7</v>
      </c>
      <c r="B71" s="200" t="s">
        <v>56</v>
      </c>
      <c r="C71" s="197">
        <v>160</v>
      </c>
      <c r="D71" s="202">
        <f>160*0.9</f>
        <v>144</v>
      </c>
      <c r="E71" s="214">
        <v>79.930000000000007</v>
      </c>
    </row>
    <row r="72" spans="1:5" x14ac:dyDescent="0.25">
      <c r="A72" s="121"/>
      <c r="B72" s="177"/>
      <c r="C72" s="193"/>
      <c r="D72" s="203"/>
      <c r="E72" s="215"/>
    </row>
    <row r="73" spans="1:5" x14ac:dyDescent="0.25">
      <c r="A73" s="121"/>
      <c r="B73" s="177"/>
      <c r="C73" s="193"/>
      <c r="D73" s="203"/>
      <c r="E73" s="215"/>
    </row>
    <row r="74" spans="1:5" x14ac:dyDescent="0.25">
      <c r="A74" s="121"/>
      <c r="B74" s="177"/>
      <c r="C74" s="193"/>
      <c r="D74" s="203"/>
      <c r="E74" s="215"/>
    </row>
    <row r="75" spans="1:5" x14ac:dyDescent="0.25">
      <c r="A75" s="121"/>
      <c r="B75" s="177"/>
      <c r="C75" s="193"/>
      <c r="D75" s="203"/>
      <c r="E75" s="215"/>
    </row>
    <row r="76" spans="1:5" x14ac:dyDescent="0.25">
      <c r="A76" s="121"/>
      <c r="B76" s="177"/>
      <c r="C76" s="193"/>
      <c r="D76" s="203"/>
      <c r="E76" s="215"/>
    </row>
    <row r="77" spans="1:5" x14ac:dyDescent="0.25">
      <c r="A77" s="121"/>
      <c r="B77" s="177"/>
      <c r="C77" s="193"/>
      <c r="D77" s="203"/>
      <c r="E77" s="215"/>
    </row>
    <row r="78" spans="1:5" ht="15.75" thickBot="1" x14ac:dyDescent="0.3">
      <c r="A78" s="129"/>
      <c r="B78" s="196"/>
      <c r="C78" s="194"/>
      <c r="D78" s="204"/>
      <c r="E78" s="216"/>
    </row>
    <row r="79" spans="1:5" x14ac:dyDescent="0.25">
      <c r="A79" s="120">
        <v>8</v>
      </c>
      <c r="B79" s="200" t="s">
        <v>24</v>
      </c>
      <c r="C79" s="197">
        <v>100</v>
      </c>
      <c r="D79" s="202">
        <f>100*0.9</f>
        <v>90</v>
      </c>
      <c r="E79" s="214">
        <v>84.08</v>
      </c>
    </row>
    <row r="80" spans="1:5" x14ac:dyDescent="0.25">
      <c r="A80" s="121"/>
      <c r="B80" s="177"/>
      <c r="C80" s="193"/>
      <c r="D80" s="203"/>
      <c r="E80" s="215"/>
    </row>
    <row r="81" spans="1:5" x14ac:dyDescent="0.25">
      <c r="A81" s="121"/>
      <c r="B81" s="177"/>
      <c r="C81" s="193"/>
      <c r="D81" s="203"/>
      <c r="E81" s="215"/>
    </row>
    <row r="82" spans="1:5" ht="15.75" thickBot="1" x14ac:dyDescent="0.3">
      <c r="A82" s="129"/>
      <c r="B82" s="196"/>
      <c r="C82" s="194"/>
      <c r="D82" s="204"/>
      <c r="E82" s="216"/>
    </row>
    <row r="83" spans="1:5" x14ac:dyDescent="0.25">
      <c r="A83" s="120">
        <v>9</v>
      </c>
      <c r="B83" s="200" t="s">
        <v>57</v>
      </c>
      <c r="C83" s="197">
        <v>160</v>
      </c>
      <c r="D83" s="202">
        <f>160*0.9</f>
        <v>144</v>
      </c>
      <c r="E83" s="214">
        <v>90.49</v>
      </c>
    </row>
    <row r="84" spans="1:5" x14ac:dyDescent="0.25">
      <c r="A84" s="121"/>
      <c r="B84" s="177"/>
      <c r="C84" s="193"/>
      <c r="D84" s="203"/>
      <c r="E84" s="215"/>
    </row>
    <row r="85" spans="1:5" x14ac:dyDescent="0.25">
      <c r="A85" s="121"/>
      <c r="B85" s="177"/>
      <c r="C85" s="193"/>
      <c r="D85" s="203"/>
      <c r="E85" s="215"/>
    </row>
    <row r="86" spans="1:5" x14ac:dyDescent="0.25">
      <c r="A86" s="121"/>
      <c r="B86" s="177"/>
      <c r="C86" s="193"/>
      <c r="D86" s="203"/>
      <c r="E86" s="215"/>
    </row>
    <row r="87" spans="1:5" x14ac:dyDescent="0.25">
      <c r="A87" s="121"/>
      <c r="B87" s="177"/>
      <c r="C87" s="193"/>
      <c r="D87" s="203"/>
      <c r="E87" s="215"/>
    </row>
    <row r="88" spans="1:5" ht="15.75" thickBot="1" x14ac:dyDescent="0.3">
      <c r="A88" s="129"/>
      <c r="B88" s="196"/>
      <c r="C88" s="194"/>
      <c r="D88" s="204"/>
      <c r="E88" s="216"/>
    </row>
    <row r="89" spans="1:5" x14ac:dyDescent="0.25">
      <c r="A89" s="120">
        <v>10</v>
      </c>
      <c r="B89" s="200" t="s">
        <v>43</v>
      </c>
      <c r="C89" s="211">
        <v>250.25</v>
      </c>
      <c r="D89" s="202">
        <f>(250+250)*0.9</f>
        <v>450</v>
      </c>
      <c r="E89" s="214">
        <v>347.92</v>
      </c>
    </row>
    <row r="90" spans="1:5" x14ac:dyDescent="0.25">
      <c r="A90" s="121"/>
      <c r="B90" s="177"/>
      <c r="C90" s="212"/>
      <c r="D90" s="203"/>
      <c r="E90" s="215"/>
    </row>
    <row r="91" spans="1:5" x14ac:dyDescent="0.25">
      <c r="A91" s="121"/>
      <c r="B91" s="177"/>
      <c r="C91" s="212"/>
      <c r="D91" s="203"/>
      <c r="E91" s="215"/>
    </row>
    <row r="92" spans="1:5" x14ac:dyDescent="0.25">
      <c r="A92" s="121"/>
      <c r="B92" s="177"/>
      <c r="C92" s="212"/>
      <c r="D92" s="203"/>
      <c r="E92" s="215"/>
    </row>
    <row r="93" spans="1:5" x14ac:dyDescent="0.25">
      <c r="A93" s="121"/>
      <c r="B93" s="177"/>
      <c r="C93" s="212"/>
      <c r="D93" s="203"/>
      <c r="E93" s="215"/>
    </row>
    <row r="94" spans="1:5" x14ac:dyDescent="0.25">
      <c r="A94" s="121"/>
      <c r="B94" s="177"/>
      <c r="C94" s="212"/>
      <c r="D94" s="203"/>
      <c r="E94" s="215"/>
    </row>
    <row r="95" spans="1:5" x14ac:dyDescent="0.25">
      <c r="A95" s="121"/>
      <c r="B95" s="177"/>
      <c r="C95" s="212"/>
      <c r="D95" s="203"/>
      <c r="E95" s="215"/>
    </row>
    <row r="96" spans="1:5" x14ac:dyDescent="0.25">
      <c r="A96" s="121"/>
      <c r="B96" s="177"/>
      <c r="C96" s="212"/>
      <c r="D96" s="203"/>
      <c r="E96" s="215"/>
    </row>
    <row r="97" spans="1:5" x14ac:dyDescent="0.25">
      <c r="A97" s="121"/>
      <c r="B97" s="177"/>
      <c r="C97" s="212"/>
      <c r="D97" s="203"/>
      <c r="E97" s="215"/>
    </row>
    <row r="98" spans="1:5" x14ac:dyDescent="0.25">
      <c r="A98" s="121"/>
      <c r="B98" s="177"/>
      <c r="C98" s="212"/>
      <c r="D98" s="203"/>
      <c r="E98" s="215"/>
    </row>
    <row r="99" spans="1:5" x14ac:dyDescent="0.25">
      <c r="A99" s="121"/>
      <c r="B99" s="177"/>
      <c r="C99" s="212"/>
      <c r="D99" s="203"/>
      <c r="E99" s="215"/>
    </row>
    <row r="100" spans="1:5" ht="15.75" thickBot="1" x14ac:dyDescent="0.3">
      <c r="A100" s="129"/>
      <c r="B100" s="196"/>
      <c r="C100" s="213"/>
      <c r="D100" s="204"/>
      <c r="E100" s="216"/>
    </row>
    <row r="101" spans="1:5" x14ac:dyDescent="0.25">
      <c r="A101" s="120">
        <v>11</v>
      </c>
      <c r="B101" s="200" t="s">
        <v>58</v>
      </c>
      <c r="C101" s="211">
        <v>100.16</v>
      </c>
      <c r="D101" s="202">
        <f>(160+100)*0.9</f>
        <v>234</v>
      </c>
      <c r="E101" s="214">
        <v>188.61</v>
      </c>
    </row>
    <row r="102" spans="1:5" x14ac:dyDescent="0.25">
      <c r="A102" s="121"/>
      <c r="B102" s="177"/>
      <c r="C102" s="212"/>
      <c r="D102" s="203"/>
      <c r="E102" s="215"/>
    </row>
    <row r="103" spans="1:5" x14ac:dyDescent="0.25">
      <c r="A103" s="121"/>
      <c r="B103" s="177"/>
      <c r="C103" s="212"/>
      <c r="D103" s="203"/>
      <c r="E103" s="215"/>
    </row>
    <row r="104" spans="1:5" x14ac:dyDescent="0.25">
      <c r="A104" s="121"/>
      <c r="B104" s="177"/>
      <c r="C104" s="212"/>
      <c r="D104" s="203"/>
      <c r="E104" s="215"/>
    </row>
    <row r="105" spans="1:5" x14ac:dyDescent="0.25">
      <c r="A105" s="121"/>
      <c r="B105" s="177"/>
      <c r="C105" s="212"/>
      <c r="D105" s="203"/>
      <c r="E105" s="215"/>
    </row>
    <row r="106" spans="1:5" ht="15.75" thickBot="1" x14ac:dyDescent="0.3">
      <c r="A106" s="129"/>
      <c r="B106" s="196"/>
      <c r="C106" s="213"/>
      <c r="D106" s="204"/>
      <c r="E106" s="216"/>
    </row>
    <row r="107" spans="1:5" x14ac:dyDescent="0.25">
      <c r="A107" s="120">
        <v>12</v>
      </c>
      <c r="B107" s="200" t="s">
        <v>26</v>
      </c>
      <c r="C107" s="211">
        <v>250.25</v>
      </c>
      <c r="D107" s="202">
        <f>(250+250)*0.9</f>
        <v>450</v>
      </c>
      <c r="E107" s="214">
        <v>448.82</v>
      </c>
    </row>
    <row r="108" spans="1:5" x14ac:dyDescent="0.25">
      <c r="A108" s="121"/>
      <c r="B108" s="177"/>
      <c r="C108" s="212"/>
      <c r="D108" s="203"/>
      <c r="E108" s="215"/>
    </row>
    <row r="109" spans="1:5" ht="15.75" thickBot="1" x14ac:dyDescent="0.3">
      <c r="A109" s="129"/>
      <c r="B109" s="196"/>
      <c r="C109" s="213"/>
      <c r="D109" s="204"/>
      <c r="E109" s="216"/>
    </row>
    <row r="110" spans="1:5" x14ac:dyDescent="0.25">
      <c r="A110" s="120">
        <v>13</v>
      </c>
      <c r="B110" s="200" t="s">
        <v>27</v>
      </c>
      <c r="C110" s="197">
        <v>160</v>
      </c>
      <c r="D110" s="202">
        <f>160*0.9</f>
        <v>144</v>
      </c>
      <c r="E110" s="214">
        <v>130.38</v>
      </c>
    </row>
    <row r="111" spans="1:5" ht="15.75" thickBot="1" x14ac:dyDescent="0.3">
      <c r="A111" s="129"/>
      <c r="B111" s="196"/>
      <c r="C111" s="194"/>
      <c r="D111" s="204"/>
      <c r="E111" s="216"/>
    </row>
    <row r="112" spans="1:5" x14ac:dyDescent="0.25">
      <c r="A112" s="120">
        <v>14</v>
      </c>
      <c r="B112" s="200" t="s">
        <v>59</v>
      </c>
      <c r="C112" s="197">
        <v>400</v>
      </c>
      <c r="D112" s="202">
        <f>400*0.9</f>
        <v>360</v>
      </c>
      <c r="E112" s="214">
        <v>344.01</v>
      </c>
    </row>
    <row r="113" spans="1:5" ht="18.75" customHeight="1" x14ac:dyDescent="0.25">
      <c r="A113" s="121"/>
      <c r="B113" s="177"/>
      <c r="C113" s="193"/>
      <c r="D113" s="203"/>
      <c r="E113" s="215"/>
    </row>
    <row r="114" spans="1:5" ht="15.75" thickBot="1" x14ac:dyDescent="0.3">
      <c r="A114" s="129"/>
      <c r="B114" s="196"/>
      <c r="C114" s="194"/>
      <c r="D114" s="204"/>
      <c r="E114" s="216"/>
    </row>
    <row r="115" spans="1:5" x14ac:dyDescent="0.25">
      <c r="A115" s="120">
        <v>15</v>
      </c>
      <c r="B115" s="200" t="s">
        <v>29</v>
      </c>
      <c r="C115" s="211">
        <v>400.4</v>
      </c>
      <c r="D115" s="202">
        <f>(400+400)*0.9</f>
        <v>720</v>
      </c>
      <c r="E115" s="214">
        <v>651.76</v>
      </c>
    </row>
    <row r="116" spans="1:5" x14ac:dyDescent="0.25">
      <c r="A116" s="121"/>
      <c r="B116" s="177"/>
      <c r="C116" s="212"/>
      <c r="D116" s="203"/>
      <c r="E116" s="215"/>
    </row>
    <row r="117" spans="1:5" x14ac:dyDescent="0.25">
      <c r="A117" s="121"/>
      <c r="B117" s="177"/>
      <c r="C117" s="212"/>
      <c r="D117" s="203"/>
      <c r="E117" s="215"/>
    </row>
    <row r="118" spans="1:5" x14ac:dyDescent="0.25">
      <c r="A118" s="121"/>
      <c r="B118" s="177"/>
      <c r="C118" s="212"/>
      <c r="D118" s="203"/>
      <c r="E118" s="215"/>
    </row>
    <row r="119" spans="1:5" x14ac:dyDescent="0.25">
      <c r="A119" s="121"/>
      <c r="B119" s="177"/>
      <c r="C119" s="212"/>
      <c r="D119" s="203"/>
      <c r="E119" s="215"/>
    </row>
    <row r="120" spans="1:5" x14ac:dyDescent="0.25">
      <c r="A120" s="121"/>
      <c r="B120" s="177"/>
      <c r="C120" s="212"/>
      <c r="D120" s="203"/>
      <c r="E120" s="215"/>
    </row>
    <row r="121" spans="1:5" x14ac:dyDescent="0.25">
      <c r="A121" s="121"/>
      <c r="B121" s="177"/>
      <c r="C121" s="212"/>
      <c r="D121" s="203"/>
      <c r="E121" s="215"/>
    </row>
    <row r="122" spans="1:5" x14ac:dyDescent="0.25">
      <c r="A122" s="121"/>
      <c r="B122" s="177"/>
      <c r="C122" s="212"/>
      <c r="D122" s="203"/>
      <c r="E122" s="215"/>
    </row>
    <row r="123" spans="1:5" x14ac:dyDescent="0.25">
      <c r="A123" s="121"/>
      <c r="B123" s="177"/>
      <c r="C123" s="212"/>
      <c r="D123" s="203"/>
      <c r="E123" s="215"/>
    </row>
    <row r="124" spans="1:5" x14ac:dyDescent="0.25">
      <c r="A124" s="121"/>
      <c r="B124" s="177"/>
      <c r="C124" s="212"/>
      <c r="D124" s="203"/>
      <c r="E124" s="215"/>
    </row>
    <row r="125" spans="1:5" x14ac:dyDescent="0.25">
      <c r="A125" s="121"/>
      <c r="B125" s="177"/>
      <c r="C125" s="212"/>
      <c r="D125" s="203"/>
      <c r="E125" s="215"/>
    </row>
    <row r="126" spans="1:5" x14ac:dyDescent="0.25">
      <c r="A126" s="121"/>
      <c r="B126" s="177"/>
      <c r="C126" s="212"/>
      <c r="D126" s="203"/>
      <c r="E126" s="215"/>
    </row>
    <row r="127" spans="1:5" x14ac:dyDescent="0.25">
      <c r="A127" s="121"/>
      <c r="B127" s="177"/>
      <c r="C127" s="212"/>
      <c r="D127" s="203"/>
      <c r="E127" s="215"/>
    </row>
    <row r="128" spans="1:5" ht="15.75" thickBot="1" x14ac:dyDescent="0.3">
      <c r="A128" s="129"/>
      <c r="B128" s="196"/>
      <c r="C128" s="213"/>
      <c r="D128" s="204"/>
      <c r="E128" s="216"/>
    </row>
    <row r="129" spans="1:5" x14ac:dyDescent="0.25">
      <c r="A129" s="120">
        <v>16</v>
      </c>
      <c r="B129" s="200" t="s">
        <v>30</v>
      </c>
      <c r="C129" s="197">
        <v>160</v>
      </c>
      <c r="D129" s="202">
        <f>160*0.9</f>
        <v>144</v>
      </c>
      <c r="E129" s="214">
        <v>93.65</v>
      </c>
    </row>
    <row r="130" spans="1:5" x14ac:dyDescent="0.25">
      <c r="A130" s="121"/>
      <c r="B130" s="177"/>
      <c r="C130" s="193"/>
      <c r="D130" s="203"/>
      <c r="E130" s="215"/>
    </row>
    <row r="131" spans="1:5" x14ac:dyDescent="0.25">
      <c r="A131" s="121"/>
      <c r="B131" s="177"/>
      <c r="C131" s="193"/>
      <c r="D131" s="203"/>
      <c r="E131" s="215"/>
    </row>
    <row r="132" spans="1:5" ht="15.75" thickBot="1" x14ac:dyDescent="0.3">
      <c r="A132" s="129"/>
      <c r="B132" s="196"/>
      <c r="C132" s="194"/>
      <c r="D132" s="204"/>
      <c r="E132" s="216"/>
    </row>
    <row r="133" spans="1:5" x14ac:dyDescent="0.25">
      <c r="A133" s="120">
        <v>17</v>
      </c>
      <c r="B133" s="200" t="s">
        <v>32</v>
      </c>
      <c r="C133" s="197">
        <v>250</v>
      </c>
      <c r="D133" s="202">
        <f>250*0.9</f>
        <v>225</v>
      </c>
      <c r="E133" s="214">
        <v>208.22</v>
      </c>
    </row>
    <row r="134" spans="1:5" ht="15.75" thickBot="1" x14ac:dyDescent="0.3">
      <c r="A134" s="129"/>
      <c r="B134" s="196"/>
      <c r="C134" s="194"/>
      <c r="D134" s="204"/>
      <c r="E134" s="216"/>
    </row>
    <row r="135" spans="1:5" x14ac:dyDescent="0.25">
      <c r="A135" s="120">
        <v>18</v>
      </c>
      <c r="B135" s="200" t="s">
        <v>33</v>
      </c>
      <c r="C135" s="211">
        <v>630.63</v>
      </c>
      <c r="D135" s="202">
        <f>(630+630)*0.9</f>
        <v>1134</v>
      </c>
      <c r="E135" s="214">
        <v>1104.3800000000001</v>
      </c>
    </row>
    <row r="136" spans="1:5" x14ac:dyDescent="0.25">
      <c r="A136" s="121"/>
      <c r="B136" s="177"/>
      <c r="C136" s="212"/>
      <c r="D136" s="203"/>
      <c r="E136" s="215"/>
    </row>
    <row r="137" spans="1:5" x14ac:dyDescent="0.25">
      <c r="A137" s="121"/>
      <c r="B137" s="177"/>
      <c r="C137" s="212"/>
      <c r="D137" s="203"/>
      <c r="E137" s="215"/>
    </row>
    <row r="138" spans="1:5" ht="15.75" thickBot="1" x14ac:dyDescent="0.3">
      <c r="A138" s="129"/>
      <c r="B138" s="196"/>
      <c r="C138" s="213"/>
      <c r="D138" s="204"/>
      <c r="E138" s="216"/>
    </row>
    <row r="139" spans="1:5" x14ac:dyDescent="0.25">
      <c r="A139" s="120">
        <v>19</v>
      </c>
      <c r="B139" s="200" t="s">
        <v>60</v>
      </c>
      <c r="C139" s="211">
        <v>400.25</v>
      </c>
      <c r="D139" s="202">
        <f>(400+250)*0.9</f>
        <v>585</v>
      </c>
      <c r="E139" s="214">
        <v>476.99</v>
      </c>
    </row>
    <row r="140" spans="1:5" x14ac:dyDescent="0.25">
      <c r="A140" s="121"/>
      <c r="B140" s="177"/>
      <c r="C140" s="212"/>
      <c r="D140" s="203"/>
      <c r="E140" s="215"/>
    </row>
    <row r="141" spans="1:5" x14ac:dyDescent="0.25">
      <c r="A141" s="121"/>
      <c r="B141" s="177"/>
      <c r="C141" s="212"/>
      <c r="D141" s="203"/>
      <c r="E141" s="215"/>
    </row>
    <row r="142" spans="1:5" x14ac:dyDescent="0.25">
      <c r="A142" s="121"/>
      <c r="B142" s="177"/>
      <c r="C142" s="212"/>
      <c r="D142" s="203"/>
      <c r="E142" s="215"/>
    </row>
    <row r="143" spans="1:5" x14ac:dyDescent="0.25">
      <c r="A143" s="121"/>
      <c r="B143" s="177"/>
      <c r="C143" s="212"/>
      <c r="D143" s="203"/>
      <c r="E143" s="215"/>
    </row>
    <row r="144" spans="1:5" x14ac:dyDescent="0.25">
      <c r="A144" s="121"/>
      <c r="B144" s="177"/>
      <c r="C144" s="212"/>
      <c r="D144" s="203"/>
      <c r="E144" s="215"/>
    </row>
    <row r="145" spans="1:5" x14ac:dyDescent="0.25">
      <c r="A145" s="121"/>
      <c r="B145" s="177"/>
      <c r="C145" s="212"/>
      <c r="D145" s="203"/>
      <c r="E145" s="215"/>
    </row>
    <row r="146" spans="1:5" x14ac:dyDescent="0.25">
      <c r="A146" s="121"/>
      <c r="B146" s="177"/>
      <c r="C146" s="212"/>
      <c r="D146" s="203"/>
      <c r="E146" s="215"/>
    </row>
    <row r="147" spans="1:5" x14ac:dyDescent="0.25">
      <c r="A147" s="121"/>
      <c r="B147" s="177"/>
      <c r="C147" s="212"/>
      <c r="D147" s="203"/>
      <c r="E147" s="215"/>
    </row>
    <row r="148" spans="1:5" x14ac:dyDescent="0.25">
      <c r="A148" s="121"/>
      <c r="B148" s="177"/>
      <c r="C148" s="212"/>
      <c r="D148" s="203"/>
      <c r="E148" s="215"/>
    </row>
    <row r="149" spans="1:5" x14ac:dyDescent="0.25">
      <c r="A149" s="121"/>
      <c r="B149" s="177"/>
      <c r="C149" s="212"/>
      <c r="D149" s="203"/>
      <c r="E149" s="215"/>
    </row>
    <row r="150" spans="1:5" ht="15.75" thickBot="1" x14ac:dyDescent="0.3">
      <c r="A150" s="129"/>
      <c r="B150" s="196"/>
      <c r="C150" s="213"/>
      <c r="D150" s="204"/>
      <c r="E150" s="216"/>
    </row>
    <row r="151" spans="1:5" x14ac:dyDescent="0.25">
      <c r="A151" s="120">
        <v>20</v>
      </c>
      <c r="B151" s="200" t="s">
        <v>61</v>
      </c>
      <c r="C151" s="197">
        <v>100</v>
      </c>
      <c r="D151" s="202">
        <f>100*0.9</f>
        <v>90</v>
      </c>
      <c r="E151" s="214">
        <v>68.67</v>
      </c>
    </row>
    <row r="152" spans="1:5" ht="15.75" thickBot="1" x14ac:dyDescent="0.3">
      <c r="A152" s="129"/>
      <c r="B152" s="196"/>
      <c r="C152" s="194"/>
      <c r="D152" s="204"/>
      <c r="E152" s="216"/>
    </row>
    <row r="153" spans="1:5" x14ac:dyDescent="0.25">
      <c r="A153" s="120">
        <v>21</v>
      </c>
      <c r="B153" s="200" t="s">
        <v>62</v>
      </c>
      <c r="C153" s="197">
        <v>160</v>
      </c>
      <c r="D153" s="202">
        <f>160*0.9</f>
        <v>144</v>
      </c>
      <c r="E153" s="214">
        <v>144</v>
      </c>
    </row>
    <row r="154" spans="1:5" ht="15.75" thickBot="1" x14ac:dyDescent="0.3">
      <c r="A154" s="129"/>
      <c r="B154" s="196"/>
      <c r="C154" s="194"/>
      <c r="D154" s="204"/>
      <c r="E154" s="216"/>
    </row>
    <row r="155" spans="1:5" x14ac:dyDescent="0.25">
      <c r="A155" s="120">
        <v>22</v>
      </c>
      <c r="B155" s="200" t="s">
        <v>63</v>
      </c>
      <c r="C155" s="197">
        <v>100</v>
      </c>
      <c r="D155" s="202">
        <f>100*0.9</f>
        <v>90</v>
      </c>
      <c r="E155" s="214">
        <v>83.48</v>
      </c>
    </row>
    <row r="156" spans="1:5" x14ac:dyDescent="0.25">
      <c r="A156" s="121"/>
      <c r="B156" s="177"/>
      <c r="C156" s="193"/>
      <c r="D156" s="203"/>
      <c r="E156" s="215"/>
    </row>
    <row r="157" spans="1:5" x14ac:dyDescent="0.25">
      <c r="A157" s="121"/>
      <c r="B157" s="177"/>
      <c r="C157" s="193"/>
      <c r="D157" s="203"/>
      <c r="E157" s="215"/>
    </row>
    <row r="158" spans="1:5" x14ac:dyDescent="0.25">
      <c r="A158" s="121"/>
      <c r="B158" s="177"/>
      <c r="C158" s="193"/>
      <c r="D158" s="203"/>
      <c r="E158" s="215"/>
    </row>
    <row r="159" spans="1:5" ht="15.75" thickBot="1" x14ac:dyDescent="0.3">
      <c r="A159" s="129"/>
      <c r="B159" s="196"/>
      <c r="C159" s="194"/>
      <c r="D159" s="204"/>
      <c r="E159" s="216"/>
    </row>
    <row r="160" spans="1:5" x14ac:dyDescent="0.25">
      <c r="A160" s="120">
        <v>23</v>
      </c>
      <c r="B160" s="200" t="s">
        <v>64</v>
      </c>
      <c r="C160" s="197">
        <v>400</v>
      </c>
      <c r="D160" s="202">
        <f>400*0.9</f>
        <v>360</v>
      </c>
      <c r="E160" s="214">
        <v>322.08999999999997</v>
      </c>
    </row>
    <row r="161" spans="1:5" x14ac:dyDescent="0.25">
      <c r="A161" s="121"/>
      <c r="B161" s="177"/>
      <c r="C161" s="193"/>
      <c r="D161" s="203"/>
      <c r="E161" s="215"/>
    </row>
    <row r="162" spans="1:5" x14ac:dyDescent="0.25">
      <c r="A162" s="121"/>
      <c r="B162" s="177"/>
      <c r="C162" s="193"/>
      <c r="D162" s="203"/>
      <c r="E162" s="215"/>
    </row>
    <row r="163" spans="1:5" ht="15.75" thickBot="1" x14ac:dyDescent="0.3">
      <c r="A163" s="129"/>
      <c r="B163" s="196"/>
      <c r="C163" s="194"/>
      <c r="D163" s="204"/>
      <c r="E163" s="216"/>
    </row>
    <row r="164" spans="1:5" x14ac:dyDescent="0.25">
      <c r="A164" s="120">
        <v>24</v>
      </c>
      <c r="B164" s="200" t="s">
        <v>65</v>
      </c>
      <c r="C164" s="211">
        <v>400.4</v>
      </c>
      <c r="D164" s="202">
        <f>(400+400)*0.9</f>
        <v>720</v>
      </c>
      <c r="E164" s="214">
        <v>633.12</v>
      </c>
    </row>
    <row r="165" spans="1:5" x14ac:dyDescent="0.25">
      <c r="A165" s="121"/>
      <c r="B165" s="177"/>
      <c r="C165" s="212"/>
      <c r="D165" s="203"/>
      <c r="E165" s="215"/>
    </row>
    <row r="166" spans="1:5" x14ac:dyDescent="0.25">
      <c r="A166" s="121"/>
      <c r="B166" s="177"/>
      <c r="C166" s="212"/>
      <c r="D166" s="203"/>
      <c r="E166" s="215"/>
    </row>
    <row r="167" spans="1:5" x14ac:dyDescent="0.25">
      <c r="A167" s="121"/>
      <c r="B167" s="177"/>
      <c r="C167" s="212"/>
      <c r="D167" s="203"/>
      <c r="E167" s="215"/>
    </row>
    <row r="168" spans="1:5" x14ac:dyDescent="0.25">
      <c r="A168" s="121"/>
      <c r="B168" s="177"/>
      <c r="C168" s="212"/>
      <c r="D168" s="203"/>
      <c r="E168" s="215"/>
    </row>
    <row r="169" spans="1:5" x14ac:dyDescent="0.25">
      <c r="A169" s="121"/>
      <c r="B169" s="177"/>
      <c r="C169" s="212"/>
      <c r="D169" s="203"/>
      <c r="E169" s="215"/>
    </row>
    <row r="170" spans="1:5" x14ac:dyDescent="0.25">
      <c r="A170" s="121"/>
      <c r="B170" s="177"/>
      <c r="C170" s="212"/>
      <c r="D170" s="203"/>
      <c r="E170" s="215"/>
    </row>
    <row r="171" spans="1:5" ht="15.75" thickBot="1" x14ac:dyDescent="0.3">
      <c r="A171" s="129"/>
      <c r="B171" s="196"/>
      <c r="C171" s="213"/>
      <c r="D171" s="204"/>
      <c r="E171" s="216"/>
    </row>
  </sheetData>
  <sheetProtection formatCells="0" formatColumns="0" formatRows="0" insertRows="0"/>
  <mergeCells count="126">
    <mergeCell ref="E107:E109"/>
    <mergeCell ref="E101:E106"/>
    <mergeCell ref="E89:E100"/>
    <mergeCell ref="E83:E88"/>
    <mergeCell ref="E79:E82"/>
    <mergeCell ref="E71:E78"/>
    <mergeCell ref="B2:D3"/>
    <mergeCell ref="A8:A11"/>
    <mergeCell ref="B8:B11"/>
    <mergeCell ref="C8:C11"/>
    <mergeCell ref="D8:D11"/>
    <mergeCell ref="E164:E171"/>
    <mergeCell ref="E160:E163"/>
    <mergeCell ref="E155:E159"/>
    <mergeCell ref="E153:E154"/>
    <mergeCell ref="E151:E152"/>
    <mergeCell ref="E139:E150"/>
    <mergeCell ref="E135:E138"/>
    <mergeCell ref="E133:E134"/>
    <mergeCell ref="E129:E132"/>
    <mergeCell ref="E63:E70"/>
    <mergeCell ref="E51:E62"/>
    <mergeCell ref="E49:E50"/>
    <mergeCell ref="E44:E48"/>
    <mergeCell ref="E24:E43"/>
    <mergeCell ref="E12:E23"/>
    <mergeCell ref="E8:E11"/>
    <mergeCell ref="E115:E128"/>
    <mergeCell ref="E112:E114"/>
    <mergeCell ref="E110:E111"/>
    <mergeCell ref="A44:A48"/>
    <mergeCell ref="B44:B48"/>
    <mergeCell ref="C44:C48"/>
    <mergeCell ref="D44:D48"/>
    <mergeCell ref="A24:A43"/>
    <mergeCell ref="B24:B43"/>
    <mergeCell ref="C24:C43"/>
    <mergeCell ref="D24:D43"/>
    <mergeCell ref="A12:A23"/>
    <mergeCell ref="B12:B23"/>
    <mergeCell ref="C12:C23"/>
    <mergeCell ref="D12:D23"/>
    <mergeCell ref="A63:A70"/>
    <mergeCell ref="B63:B70"/>
    <mergeCell ref="C63:C70"/>
    <mergeCell ref="D63:D70"/>
    <mergeCell ref="A51:A62"/>
    <mergeCell ref="B51:B62"/>
    <mergeCell ref="C51:C62"/>
    <mergeCell ref="D51:D62"/>
    <mergeCell ref="A49:A50"/>
    <mergeCell ref="B49:B50"/>
    <mergeCell ref="C49:C50"/>
    <mergeCell ref="D49:D50"/>
    <mergeCell ref="A83:A88"/>
    <mergeCell ref="B83:B88"/>
    <mergeCell ref="C83:C88"/>
    <mergeCell ref="D83:D88"/>
    <mergeCell ref="A79:A82"/>
    <mergeCell ref="B79:B82"/>
    <mergeCell ref="C79:C82"/>
    <mergeCell ref="D79:D82"/>
    <mergeCell ref="A71:A78"/>
    <mergeCell ref="B71:B78"/>
    <mergeCell ref="C71:C78"/>
    <mergeCell ref="D71:D78"/>
    <mergeCell ref="A107:A109"/>
    <mergeCell ref="B107:B109"/>
    <mergeCell ref="C107:C109"/>
    <mergeCell ref="D107:D109"/>
    <mergeCell ref="A101:A106"/>
    <mergeCell ref="B101:B106"/>
    <mergeCell ref="C101:C106"/>
    <mergeCell ref="D101:D106"/>
    <mergeCell ref="A89:A100"/>
    <mergeCell ref="B89:B100"/>
    <mergeCell ref="C89:C100"/>
    <mergeCell ref="D89:D100"/>
    <mergeCell ref="A115:A128"/>
    <mergeCell ref="B115:B128"/>
    <mergeCell ref="C115:C128"/>
    <mergeCell ref="D115:D128"/>
    <mergeCell ref="A112:A114"/>
    <mergeCell ref="B112:B114"/>
    <mergeCell ref="C112:C114"/>
    <mergeCell ref="D112:D114"/>
    <mergeCell ref="A110:A111"/>
    <mergeCell ref="B110:B111"/>
    <mergeCell ref="C110:C111"/>
    <mergeCell ref="D110:D111"/>
    <mergeCell ref="A135:A138"/>
    <mergeCell ref="B135:B138"/>
    <mergeCell ref="C135:C138"/>
    <mergeCell ref="D135:D138"/>
    <mergeCell ref="A133:A134"/>
    <mergeCell ref="B133:B134"/>
    <mergeCell ref="C133:C134"/>
    <mergeCell ref="D133:D134"/>
    <mergeCell ref="A129:A132"/>
    <mergeCell ref="B129:B132"/>
    <mergeCell ref="C129:C132"/>
    <mergeCell ref="D129:D132"/>
    <mergeCell ref="A153:A154"/>
    <mergeCell ref="B153:B154"/>
    <mergeCell ref="C153:C154"/>
    <mergeCell ref="D153:D154"/>
    <mergeCell ref="A151:A152"/>
    <mergeCell ref="B151:B152"/>
    <mergeCell ref="C151:C152"/>
    <mergeCell ref="D151:D152"/>
    <mergeCell ref="A139:A150"/>
    <mergeCell ref="B139:B150"/>
    <mergeCell ref="C139:C150"/>
    <mergeCell ref="D139:D150"/>
    <mergeCell ref="A164:A171"/>
    <mergeCell ref="B164:B171"/>
    <mergeCell ref="C164:C171"/>
    <mergeCell ref="D164:D171"/>
    <mergeCell ref="A160:A163"/>
    <mergeCell ref="B160:B163"/>
    <mergeCell ref="C160:C163"/>
    <mergeCell ref="D160:D163"/>
    <mergeCell ref="A155:A159"/>
    <mergeCell ref="B155:B159"/>
    <mergeCell ref="C155:C159"/>
    <mergeCell ref="D155:D159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2"/>
  <sheetViews>
    <sheetView topLeftCell="A64" zoomScale="55" zoomScaleNormal="55" workbookViewId="0">
      <selection activeCell="AJ103" sqref="AJ103"/>
    </sheetView>
  </sheetViews>
  <sheetFormatPr defaultRowHeight="15" x14ac:dyDescent="0.25"/>
  <cols>
    <col min="1" max="1" width="8" customWidth="1"/>
    <col min="2" max="2" width="22.42578125" customWidth="1"/>
    <col min="3" max="4" width="22.5703125" customWidth="1"/>
    <col min="5" max="5" width="25.140625" hidden="1" customWidth="1"/>
    <col min="6" max="17" width="0" hidden="1" customWidth="1"/>
    <col min="18" max="34" width="10.7109375" hidden="1" customWidth="1"/>
    <col min="35" max="35" width="11.28515625" hidden="1" customWidth="1"/>
    <col min="36" max="36" width="14.7109375" customWidth="1"/>
  </cols>
  <sheetData>
    <row r="1" spans="1:3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36" x14ac:dyDescent="0.25">
      <c r="A2" s="1"/>
      <c r="B2" s="169" t="s">
        <v>172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253"/>
      <c r="R2" s="1"/>
      <c r="S2" s="1"/>
      <c r="T2" s="1"/>
      <c r="U2" s="2"/>
      <c r="V2" s="2"/>
    </row>
    <row r="3" spans="1:36" x14ac:dyDescent="0.25">
      <c r="A3" s="1"/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254"/>
      <c r="R3" s="1"/>
      <c r="S3" s="1"/>
      <c r="T3" s="1"/>
      <c r="U3" s="2"/>
      <c r="V3" s="2"/>
    </row>
    <row r="4" spans="1:36" ht="20.25" x14ac:dyDescent="0.25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"/>
      <c r="S4" s="1"/>
      <c r="T4" s="1"/>
      <c r="U4" s="2"/>
      <c r="V4" s="2"/>
    </row>
    <row r="5" spans="1:36" ht="20.25" x14ac:dyDescent="0.25">
      <c r="A5" s="1"/>
      <c r="B5" s="5"/>
      <c r="C5" s="5"/>
      <c r="D5" s="5"/>
      <c r="E5" s="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6" t="s">
        <v>15</v>
      </c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</row>
    <row r="6" spans="1:36" ht="30" customHeight="1" x14ac:dyDescent="0.25">
      <c r="A6" s="1"/>
      <c r="B6" s="5"/>
      <c r="C6" s="5"/>
      <c r="D6" s="5"/>
      <c r="E6" s="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</row>
    <row r="7" spans="1:36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2"/>
    </row>
    <row r="8" spans="1:36" ht="31.5" customHeight="1" thickBot="1" x14ac:dyDescent="0.3">
      <c r="A8" s="144" t="s">
        <v>0</v>
      </c>
      <c r="B8" s="147" t="s">
        <v>11</v>
      </c>
      <c r="C8" s="150" t="s">
        <v>13</v>
      </c>
      <c r="D8" s="150" t="s">
        <v>230</v>
      </c>
      <c r="E8" s="147" t="s">
        <v>12</v>
      </c>
      <c r="F8" s="260" t="s">
        <v>6</v>
      </c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61"/>
      <c r="R8" s="275" t="s">
        <v>10</v>
      </c>
      <c r="S8" s="276"/>
      <c r="T8" s="276"/>
      <c r="U8" s="277"/>
      <c r="V8" s="265" t="s">
        <v>7</v>
      </c>
      <c r="W8" s="266"/>
      <c r="X8" s="266"/>
      <c r="Y8" s="267"/>
      <c r="Z8" s="265" t="s">
        <v>8</v>
      </c>
      <c r="AA8" s="266"/>
      <c r="AB8" s="266"/>
      <c r="AC8" s="267"/>
      <c r="AD8" s="265" t="s">
        <v>36</v>
      </c>
      <c r="AE8" s="266"/>
      <c r="AF8" s="266"/>
      <c r="AG8" s="267"/>
      <c r="AH8" s="257" t="s">
        <v>9</v>
      </c>
      <c r="AI8" s="154" t="s">
        <v>37</v>
      </c>
      <c r="AJ8" s="154" t="s">
        <v>229</v>
      </c>
    </row>
    <row r="9" spans="1:36" ht="33" customHeight="1" thickBot="1" x14ac:dyDescent="0.3">
      <c r="A9" s="145"/>
      <c r="B9" s="148"/>
      <c r="C9" s="151"/>
      <c r="D9" s="151"/>
      <c r="E9" s="148"/>
      <c r="F9" s="260" t="s">
        <v>1</v>
      </c>
      <c r="G9" s="271"/>
      <c r="H9" s="271"/>
      <c r="I9" s="271"/>
      <c r="J9" s="271"/>
      <c r="K9" s="261"/>
      <c r="L9" s="260" t="s">
        <v>2</v>
      </c>
      <c r="M9" s="271"/>
      <c r="N9" s="271"/>
      <c r="O9" s="271"/>
      <c r="P9" s="271"/>
      <c r="Q9" s="261"/>
      <c r="R9" s="278"/>
      <c r="S9" s="279"/>
      <c r="T9" s="279"/>
      <c r="U9" s="280"/>
      <c r="V9" s="268"/>
      <c r="W9" s="269"/>
      <c r="X9" s="269"/>
      <c r="Y9" s="270"/>
      <c r="Z9" s="268"/>
      <c r="AA9" s="269"/>
      <c r="AB9" s="269"/>
      <c r="AC9" s="270"/>
      <c r="AD9" s="268"/>
      <c r="AE9" s="269"/>
      <c r="AF9" s="269"/>
      <c r="AG9" s="270"/>
      <c r="AH9" s="258"/>
      <c r="AI9" s="155"/>
      <c r="AJ9" s="155"/>
    </row>
    <row r="10" spans="1:36" ht="16.5" thickBot="1" x14ac:dyDescent="0.3">
      <c r="A10" s="145"/>
      <c r="B10" s="148"/>
      <c r="C10" s="151"/>
      <c r="D10" s="151"/>
      <c r="E10" s="148"/>
      <c r="F10" s="272">
        <v>1000.4166666666666</v>
      </c>
      <c r="G10" s="273"/>
      <c r="H10" s="274"/>
      <c r="I10" s="272">
        <v>1000.7916666666666</v>
      </c>
      <c r="J10" s="273"/>
      <c r="K10" s="274"/>
      <c r="L10" s="272">
        <v>1000.4166666666666</v>
      </c>
      <c r="M10" s="273"/>
      <c r="N10" s="274"/>
      <c r="O10" s="272">
        <v>1000.7916666666666</v>
      </c>
      <c r="P10" s="273"/>
      <c r="Q10" s="274"/>
      <c r="R10" s="260" t="s">
        <v>1</v>
      </c>
      <c r="S10" s="261"/>
      <c r="T10" s="260" t="s">
        <v>2</v>
      </c>
      <c r="U10" s="261"/>
      <c r="V10" s="262" t="s">
        <v>1</v>
      </c>
      <c r="W10" s="263"/>
      <c r="X10" s="262" t="s">
        <v>2</v>
      </c>
      <c r="Y10" s="263"/>
      <c r="Z10" s="262" t="s">
        <v>1</v>
      </c>
      <c r="AA10" s="263"/>
      <c r="AB10" s="262" t="s">
        <v>2</v>
      </c>
      <c r="AC10" s="263"/>
      <c r="AD10" s="262" t="s">
        <v>1</v>
      </c>
      <c r="AE10" s="263"/>
      <c r="AF10" s="262" t="s">
        <v>2</v>
      </c>
      <c r="AG10" s="263"/>
      <c r="AH10" s="258"/>
      <c r="AI10" s="155"/>
      <c r="AJ10" s="155"/>
    </row>
    <row r="11" spans="1:36" ht="16.5" thickBot="1" x14ac:dyDescent="0.3">
      <c r="A11" s="173"/>
      <c r="B11" s="174"/>
      <c r="C11" s="151"/>
      <c r="D11" s="151"/>
      <c r="E11" s="174"/>
      <c r="F11" s="56" t="s">
        <v>3</v>
      </c>
      <c r="G11" s="57" t="s">
        <v>4</v>
      </c>
      <c r="H11" s="58" t="s">
        <v>5</v>
      </c>
      <c r="I11" s="56" t="s">
        <v>3</v>
      </c>
      <c r="J11" s="57" t="s">
        <v>4</v>
      </c>
      <c r="K11" s="58" t="s">
        <v>5</v>
      </c>
      <c r="L11" s="56" t="s">
        <v>3</v>
      </c>
      <c r="M11" s="57" t="s">
        <v>4</v>
      </c>
      <c r="N11" s="58" t="s">
        <v>5</v>
      </c>
      <c r="O11" s="56" t="s">
        <v>3</v>
      </c>
      <c r="P11" s="57" t="s">
        <v>4</v>
      </c>
      <c r="Q11" s="58" t="s">
        <v>5</v>
      </c>
      <c r="R11" s="59">
        <v>1000.4166666666666</v>
      </c>
      <c r="S11" s="59">
        <v>1000.7916666666666</v>
      </c>
      <c r="T11" s="59">
        <v>1000.4166666666666</v>
      </c>
      <c r="U11" s="59">
        <v>1000.7916666666666</v>
      </c>
      <c r="V11" s="60">
        <v>1000.4166666666666</v>
      </c>
      <c r="W11" s="60">
        <v>1000.7916666666666</v>
      </c>
      <c r="X11" s="61">
        <v>1000.4166666666666</v>
      </c>
      <c r="Y11" s="14">
        <v>1000.7916666666666</v>
      </c>
      <c r="Z11" s="60">
        <v>1000.4166666666666</v>
      </c>
      <c r="AA11" s="60">
        <v>1000.7916666666666</v>
      </c>
      <c r="AB11" s="60">
        <v>1000.4166666666666</v>
      </c>
      <c r="AC11" s="60">
        <v>1000.7916666666666</v>
      </c>
      <c r="AD11" s="60">
        <v>1000.4166666666666</v>
      </c>
      <c r="AE11" s="60">
        <v>1000.7916666666666</v>
      </c>
      <c r="AF11" s="60">
        <v>1000.4166666666666</v>
      </c>
      <c r="AG11" s="62">
        <v>1000.7916666666666</v>
      </c>
      <c r="AH11" s="259"/>
      <c r="AI11" s="155"/>
      <c r="AJ11" s="155"/>
    </row>
    <row r="12" spans="1:36" ht="15.75" x14ac:dyDescent="0.25">
      <c r="A12" s="142">
        <v>1</v>
      </c>
      <c r="B12" s="175" t="s">
        <v>146</v>
      </c>
      <c r="C12" s="187" t="s">
        <v>228</v>
      </c>
      <c r="D12" s="187">
        <f>(630+630)*0.9</f>
        <v>1134</v>
      </c>
      <c r="E12" s="3" t="s">
        <v>173</v>
      </c>
      <c r="F12" s="3"/>
      <c r="G12" s="3"/>
      <c r="H12" s="3"/>
      <c r="I12" s="3"/>
      <c r="J12" s="3"/>
      <c r="K12" s="3"/>
      <c r="L12" s="3">
        <v>68.099999999999994</v>
      </c>
      <c r="M12" s="3">
        <v>25.8</v>
      </c>
      <c r="N12" s="3">
        <v>38.700000000000003</v>
      </c>
      <c r="O12" s="3">
        <v>65</v>
      </c>
      <c r="P12" s="3">
        <v>28</v>
      </c>
      <c r="Q12" s="3">
        <v>36</v>
      </c>
      <c r="R12" s="3"/>
      <c r="S12" s="3"/>
      <c r="T12" s="3">
        <v>395</v>
      </c>
      <c r="U12" s="3">
        <v>385</v>
      </c>
      <c r="V12" s="40">
        <f t="shared" ref="V12:V56" si="0">IF(AND(F12=0,G12=0,H12=0),0,IF(AND(F12=0,G12=0),H12,IF(AND(F12=0,H12=0),G12,IF(AND(G12=0,H12=0),F12,IF(F12=0,(G12+H12)/2,IF(G12=0,(F12+H12)/2,IF(H12=0,(F12+G12)/2,(F12+G12+H12)/3)))))))</f>
        <v>0</v>
      </c>
      <c r="W12" s="40">
        <f t="shared" ref="W12:W56" si="1">IF(AND(I12=0,J12=0,K12=0),0,IF(AND(I12=0,J12=0),K12,IF(AND(I12=0,K12=0),J12,IF(AND(J12=0,K12=0),I12,IF(I12=0,(J12+K12)/2,IF(J12=0,(I12+K12)/2,IF(K12=0,(I12+J12)/2,(I12+J12+K12)/3)))))))</f>
        <v>0</v>
      </c>
      <c r="X12" s="40">
        <f t="shared" ref="X12:X56" si="2">IF(AND(L12=0,M12=0,N12=0),0,IF(AND(L12=0,M12=0),N12,IF(AND(L12=0,N12=0),M12,IF(AND(M12=0,N12=0),L12,IF(L12=0,(M12+N12)/2,IF(M12=0,(L12+N12)/2,IF(N12=0,(L12+M12)/2,(L12+M12+N12)/3)))))))</f>
        <v>44.199999999999996</v>
      </c>
      <c r="Y12" s="51">
        <f t="shared" ref="Y12:Y56" si="3">IF(AND(O12=0,P12=0,Q12=0),0,IF(AND(O12=0,P12=0),Q12,IF(AND(O12=0,Q12=0),P12,IF(AND(P12=0,Q12=0),O12,IF(O12=0,(P12+Q12)/2,IF(P12=0,(O12+Q12)/2,IF(Q12=0,(O12+P12)/2,(O12+P12+Q12)/3)))))))</f>
        <v>43</v>
      </c>
      <c r="Z12" s="264">
        <f>SUM(V12:V20)</f>
        <v>0</v>
      </c>
      <c r="AA12" s="242">
        <f>SUM(W12:W20)</f>
        <v>0</v>
      </c>
      <c r="AB12" s="242">
        <f>SUM(X12:X20)</f>
        <v>271.26666666666665</v>
      </c>
      <c r="AC12" s="242">
        <f>SUM(Y12:Y20)</f>
        <v>276.77000000000004</v>
      </c>
      <c r="AD12" s="242">
        <f t="shared" ref="AD12:AG36" si="4">Z12*0.38*0.9*SQRT(3)</f>
        <v>0</v>
      </c>
      <c r="AE12" s="242">
        <f t="shared" si="4"/>
        <v>0</v>
      </c>
      <c r="AF12" s="242">
        <f t="shared" si="4"/>
        <v>160.68789598074898</v>
      </c>
      <c r="AG12" s="242">
        <f t="shared" si="4"/>
        <v>163.94785808770669</v>
      </c>
      <c r="AH12" s="242">
        <f>MAX(Z12:AC20)</f>
        <v>276.77000000000004</v>
      </c>
      <c r="AI12" s="179">
        <f t="shared" ref="AI12" si="5">AH12*0.38*0.9*SQRT(3)</f>
        <v>163.94785808770669</v>
      </c>
      <c r="AJ12" s="179">
        <v>976.83</v>
      </c>
    </row>
    <row r="13" spans="1:36" ht="31.5" x14ac:dyDescent="0.25">
      <c r="A13" s="134"/>
      <c r="B13" s="176"/>
      <c r="C13" s="190"/>
      <c r="D13" s="190"/>
      <c r="E13" s="4" t="s">
        <v>174</v>
      </c>
      <c r="F13" s="4"/>
      <c r="G13" s="4"/>
      <c r="H13" s="4"/>
      <c r="I13" s="4"/>
      <c r="J13" s="4"/>
      <c r="K13" s="4"/>
      <c r="L13" s="4">
        <v>75.400000000000006</v>
      </c>
      <c r="M13" s="4">
        <v>83.6</v>
      </c>
      <c r="N13" s="4">
        <v>103.3</v>
      </c>
      <c r="O13" s="4">
        <v>80</v>
      </c>
      <c r="P13" s="4">
        <v>72.2</v>
      </c>
      <c r="Q13" s="4">
        <v>120</v>
      </c>
      <c r="R13" s="32"/>
      <c r="S13" s="32"/>
      <c r="T13" s="32">
        <v>395</v>
      </c>
      <c r="U13" s="32">
        <v>385</v>
      </c>
      <c r="V13" s="34">
        <f t="shared" si="0"/>
        <v>0</v>
      </c>
      <c r="W13" s="34">
        <f t="shared" si="1"/>
        <v>0</v>
      </c>
      <c r="X13" s="34">
        <f t="shared" si="2"/>
        <v>87.433333333333337</v>
      </c>
      <c r="Y13" s="52">
        <f t="shared" si="3"/>
        <v>90.733333333333334</v>
      </c>
      <c r="Z13" s="244"/>
      <c r="AA13" s="237"/>
      <c r="AB13" s="237"/>
      <c r="AC13" s="237"/>
      <c r="AD13" s="237"/>
      <c r="AE13" s="237"/>
      <c r="AF13" s="237"/>
      <c r="AG13" s="237"/>
      <c r="AH13" s="237"/>
      <c r="AI13" s="180"/>
      <c r="AJ13" s="180"/>
    </row>
    <row r="14" spans="1:36" ht="15.75" x14ac:dyDescent="0.25">
      <c r="A14" s="134"/>
      <c r="B14" s="176"/>
      <c r="C14" s="190"/>
      <c r="D14" s="190"/>
      <c r="E14" s="55" t="s">
        <v>175</v>
      </c>
      <c r="F14" s="55"/>
      <c r="G14" s="55"/>
      <c r="H14" s="55"/>
      <c r="I14" s="55"/>
      <c r="J14" s="55"/>
      <c r="K14" s="55"/>
      <c r="L14" s="55">
        <v>25.5</v>
      </c>
      <c r="M14" s="55">
        <v>35.299999999999997</v>
      </c>
      <c r="N14" s="55">
        <v>38.799999999999997</v>
      </c>
      <c r="O14" s="55">
        <v>18.010000000000002</v>
      </c>
      <c r="P14" s="55">
        <v>25.2</v>
      </c>
      <c r="Q14" s="55">
        <v>20.3</v>
      </c>
      <c r="R14" s="55"/>
      <c r="S14" s="55"/>
      <c r="T14" s="55">
        <v>395</v>
      </c>
      <c r="U14" s="55">
        <v>385</v>
      </c>
      <c r="V14" s="34">
        <f t="shared" si="0"/>
        <v>0</v>
      </c>
      <c r="W14" s="34">
        <f t="shared" si="1"/>
        <v>0</v>
      </c>
      <c r="X14" s="34">
        <f t="shared" si="2"/>
        <v>33.199999999999996</v>
      </c>
      <c r="Y14" s="52">
        <f t="shared" si="3"/>
        <v>21.17</v>
      </c>
      <c r="Z14" s="244"/>
      <c r="AA14" s="237"/>
      <c r="AB14" s="237"/>
      <c r="AC14" s="237"/>
      <c r="AD14" s="237"/>
      <c r="AE14" s="237"/>
      <c r="AF14" s="237"/>
      <c r="AG14" s="237"/>
      <c r="AH14" s="237"/>
      <c r="AI14" s="180"/>
      <c r="AJ14" s="180"/>
    </row>
    <row r="15" spans="1:36" ht="47.25" x14ac:dyDescent="0.25">
      <c r="A15" s="134"/>
      <c r="B15" s="176"/>
      <c r="C15" s="190"/>
      <c r="D15" s="190"/>
      <c r="E15" s="4" t="s">
        <v>176</v>
      </c>
      <c r="F15" s="4"/>
      <c r="G15" s="4"/>
      <c r="H15" s="4"/>
      <c r="I15" s="4"/>
      <c r="J15" s="4"/>
      <c r="K15" s="4"/>
      <c r="L15" s="4">
        <v>27.5</v>
      </c>
      <c r="M15" s="4">
        <v>47.8</v>
      </c>
      <c r="N15" s="4">
        <v>52.7</v>
      </c>
      <c r="O15" s="4">
        <v>29</v>
      </c>
      <c r="P15" s="4">
        <v>58.3</v>
      </c>
      <c r="Q15" s="4">
        <v>62.3</v>
      </c>
      <c r="R15" s="32"/>
      <c r="S15" s="32"/>
      <c r="T15" s="32">
        <v>395</v>
      </c>
      <c r="U15" s="32">
        <v>385</v>
      </c>
      <c r="V15" s="34">
        <f t="shared" si="0"/>
        <v>0</v>
      </c>
      <c r="W15" s="34">
        <f t="shared" si="1"/>
        <v>0</v>
      </c>
      <c r="X15" s="34">
        <f t="shared" si="2"/>
        <v>42.666666666666664</v>
      </c>
      <c r="Y15" s="52">
        <f t="shared" si="3"/>
        <v>49.866666666666667</v>
      </c>
      <c r="Z15" s="244"/>
      <c r="AA15" s="237"/>
      <c r="AB15" s="237"/>
      <c r="AC15" s="237"/>
      <c r="AD15" s="237"/>
      <c r="AE15" s="237"/>
      <c r="AF15" s="237"/>
      <c r="AG15" s="237"/>
      <c r="AH15" s="237"/>
      <c r="AI15" s="180"/>
      <c r="AJ15" s="180"/>
    </row>
    <row r="16" spans="1:36" ht="47.25" x14ac:dyDescent="0.25">
      <c r="A16" s="134"/>
      <c r="B16" s="176"/>
      <c r="C16" s="190"/>
      <c r="D16" s="190"/>
      <c r="E16" s="55" t="s">
        <v>177</v>
      </c>
      <c r="F16" s="55"/>
      <c r="G16" s="55"/>
      <c r="H16" s="55"/>
      <c r="I16" s="55"/>
      <c r="J16" s="55"/>
      <c r="K16" s="55"/>
      <c r="L16" s="55">
        <v>56.7</v>
      </c>
      <c r="M16" s="55">
        <v>42.7</v>
      </c>
      <c r="N16" s="55">
        <v>53.7</v>
      </c>
      <c r="O16" s="55">
        <v>62.3</v>
      </c>
      <c r="P16" s="55">
        <v>45.1</v>
      </c>
      <c r="Q16" s="55">
        <v>62.3</v>
      </c>
      <c r="R16" s="55"/>
      <c r="S16" s="55"/>
      <c r="T16" s="55">
        <v>395</v>
      </c>
      <c r="U16" s="55">
        <v>385</v>
      </c>
      <c r="V16" s="34">
        <f t="shared" si="0"/>
        <v>0</v>
      </c>
      <c r="W16" s="34">
        <f t="shared" si="1"/>
        <v>0</v>
      </c>
      <c r="X16" s="34">
        <f t="shared" si="2"/>
        <v>51.033333333333339</v>
      </c>
      <c r="Y16" s="52">
        <f t="shared" si="3"/>
        <v>56.566666666666663</v>
      </c>
      <c r="Z16" s="244"/>
      <c r="AA16" s="237"/>
      <c r="AB16" s="237"/>
      <c r="AC16" s="237"/>
      <c r="AD16" s="237"/>
      <c r="AE16" s="237"/>
      <c r="AF16" s="237"/>
      <c r="AG16" s="237"/>
      <c r="AH16" s="237"/>
      <c r="AI16" s="180"/>
      <c r="AJ16" s="180"/>
    </row>
    <row r="17" spans="1:36" ht="31.5" x14ac:dyDescent="0.25">
      <c r="A17" s="134"/>
      <c r="B17" s="176"/>
      <c r="C17" s="190"/>
      <c r="D17" s="190"/>
      <c r="E17" s="4" t="s">
        <v>178</v>
      </c>
      <c r="F17" s="4"/>
      <c r="G17" s="4"/>
      <c r="H17" s="4"/>
      <c r="I17" s="4"/>
      <c r="J17" s="4"/>
      <c r="K17" s="4"/>
      <c r="L17" s="4">
        <v>12.2</v>
      </c>
      <c r="M17" s="4">
        <v>20.7</v>
      </c>
      <c r="N17" s="4">
        <v>5.3</v>
      </c>
      <c r="O17" s="4">
        <v>13.2</v>
      </c>
      <c r="P17" s="4">
        <v>21.1</v>
      </c>
      <c r="Q17" s="4">
        <v>12</v>
      </c>
      <c r="R17" s="32"/>
      <c r="S17" s="32"/>
      <c r="T17" s="32">
        <v>395</v>
      </c>
      <c r="U17" s="32">
        <v>385</v>
      </c>
      <c r="V17" s="34">
        <f t="shared" si="0"/>
        <v>0</v>
      </c>
      <c r="W17" s="34">
        <f t="shared" si="1"/>
        <v>0</v>
      </c>
      <c r="X17" s="34">
        <f t="shared" si="2"/>
        <v>12.733333333333333</v>
      </c>
      <c r="Y17" s="52">
        <f t="shared" si="3"/>
        <v>15.433333333333332</v>
      </c>
      <c r="Z17" s="244"/>
      <c r="AA17" s="237"/>
      <c r="AB17" s="237"/>
      <c r="AC17" s="237"/>
      <c r="AD17" s="237"/>
      <c r="AE17" s="237"/>
      <c r="AF17" s="237"/>
      <c r="AG17" s="237"/>
      <c r="AH17" s="237"/>
      <c r="AI17" s="180"/>
      <c r="AJ17" s="180"/>
    </row>
    <row r="18" spans="1:36" ht="15.75" x14ac:dyDescent="0.25">
      <c r="A18" s="134"/>
      <c r="B18" s="176"/>
      <c r="C18" s="190"/>
      <c r="D18" s="190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31"/>
      <c r="S18" s="31"/>
      <c r="T18" s="31"/>
      <c r="U18" s="31"/>
      <c r="V18" s="34">
        <f t="shared" si="0"/>
        <v>0</v>
      </c>
      <c r="W18" s="34">
        <f t="shared" si="1"/>
        <v>0</v>
      </c>
      <c r="X18" s="34">
        <f t="shared" si="2"/>
        <v>0</v>
      </c>
      <c r="Y18" s="52">
        <f t="shared" si="3"/>
        <v>0</v>
      </c>
      <c r="Z18" s="244"/>
      <c r="AA18" s="237"/>
      <c r="AB18" s="237"/>
      <c r="AC18" s="237"/>
      <c r="AD18" s="237"/>
      <c r="AE18" s="237"/>
      <c r="AF18" s="237"/>
      <c r="AG18" s="237"/>
      <c r="AH18" s="237"/>
      <c r="AI18" s="180"/>
      <c r="AJ18" s="180"/>
    </row>
    <row r="19" spans="1:36" ht="15.75" x14ac:dyDescent="0.25">
      <c r="A19" s="134"/>
      <c r="B19" s="176"/>
      <c r="C19" s="190"/>
      <c r="D19" s="190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31"/>
      <c r="S19" s="31"/>
      <c r="T19" s="31"/>
      <c r="U19" s="31"/>
      <c r="V19" s="34"/>
      <c r="W19" s="34"/>
      <c r="X19" s="34"/>
      <c r="Y19" s="52"/>
      <c r="Z19" s="244"/>
      <c r="AA19" s="237"/>
      <c r="AB19" s="237"/>
      <c r="AC19" s="237"/>
      <c r="AD19" s="237"/>
      <c r="AE19" s="237"/>
      <c r="AF19" s="237"/>
      <c r="AG19" s="237"/>
      <c r="AH19" s="237"/>
      <c r="AI19" s="180"/>
      <c r="AJ19" s="180"/>
    </row>
    <row r="20" spans="1:36" ht="16.5" thickBot="1" x14ac:dyDescent="0.3">
      <c r="A20" s="135"/>
      <c r="B20" s="189"/>
      <c r="C20" s="191"/>
      <c r="D20" s="191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0"/>
      <c r="S20" s="30"/>
      <c r="T20" s="30"/>
      <c r="U20" s="30"/>
      <c r="V20" s="35">
        <f t="shared" si="0"/>
        <v>0</v>
      </c>
      <c r="W20" s="35">
        <f t="shared" si="1"/>
        <v>0</v>
      </c>
      <c r="X20" s="35">
        <f t="shared" si="2"/>
        <v>0</v>
      </c>
      <c r="Y20" s="53">
        <f t="shared" si="3"/>
        <v>0</v>
      </c>
      <c r="Z20" s="245"/>
      <c r="AA20" s="238"/>
      <c r="AB20" s="238"/>
      <c r="AC20" s="238"/>
      <c r="AD20" s="238"/>
      <c r="AE20" s="238"/>
      <c r="AF20" s="238"/>
      <c r="AG20" s="238"/>
      <c r="AH20" s="238"/>
      <c r="AI20" s="199"/>
      <c r="AJ20" s="199"/>
    </row>
    <row r="21" spans="1:36" ht="31.5" x14ac:dyDescent="0.25">
      <c r="A21" s="120">
        <v>2</v>
      </c>
      <c r="B21" s="200" t="s">
        <v>39</v>
      </c>
      <c r="C21" s="197" t="s">
        <v>35</v>
      </c>
      <c r="D21" s="197">
        <f>400*0.9</f>
        <v>360</v>
      </c>
      <c r="E21" s="6" t="s">
        <v>179</v>
      </c>
      <c r="F21" s="6"/>
      <c r="G21" s="6"/>
      <c r="H21" s="6"/>
      <c r="I21" s="6"/>
      <c r="J21" s="6"/>
      <c r="K21" s="6"/>
      <c r="L21" s="6">
        <v>20.9</v>
      </c>
      <c r="M21" s="6">
        <v>15.5</v>
      </c>
      <c r="N21" s="6">
        <v>62.3</v>
      </c>
      <c r="O21" s="6">
        <v>21.3</v>
      </c>
      <c r="P21" s="6">
        <v>15</v>
      </c>
      <c r="Q21" s="6">
        <v>65</v>
      </c>
      <c r="R21" s="6"/>
      <c r="S21" s="6"/>
      <c r="T21" s="6">
        <v>385</v>
      </c>
      <c r="U21" s="6">
        <v>385</v>
      </c>
      <c r="V21" s="41">
        <f t="shared" si="0"/>
        <v>0</v>
      </c>
      <c r="W21" s="41">
        <f t="shared" si="1"/>
        <v>0</v>
      </c>
      <c r="X21" s="41">
        <f t="shared" si="2"/>
        <v>32.9</v>
      </c>
      <c r="Y21" s="54">
        <f t="shared" si="3"/>
        <v>33.766666666666666</v>
      </c>
      <c r="Z21" s="243">
        <f>SUM(V21:V27)</f>
        <v>0</v>
      </c>
      <c r="AA21" s="236">
        <f>SUM(W21:W27)</f>
        <v>0</v>
      </c>
      <c r="AB21" s="236">
        <f>SUM(X21:X27)</f>
        <v>98.066666666666663</v>
      </c>
      <c r="AC21" s="236">
        <f>SUM(Y21:Y27)</f>
        <v>92.63333333333334</v>
      </c>
      <c r="AD21" s="242">
        <f t="shared" ref="AD21" si="6">Z21*0.38*0.9*SQRT(3)</f>
        <v>0</v>
      </c>
      <c r="AE21" s="242">
        <f t="shared" si="4"/>
        <v>0</v>
      </c>
      <c r="AF21" s="242">
        <f t="shared" si="4"/>
        <v>58.090905624891064</v>
      </c>
      <c r="AG21" s="242">
        <f t="shared" si="4"/>
        <v>54.872408814266578</v>
      </c>
      <c r="AH21" s="236">
        <f>MAX(Z21:AC27)</f>
        <v>98.066666666666663</v>
      </c>
      <c r="AI21" s="179">
        <f t="shared" ref="AI21" si="7">AH21*0.38*0.9*SQRT(3)</f>
        <v>58.090905624891064</v>
      </c>
      <c r="AJ21" s="179">
        <v>308.27</v>
      </c>
    </row>
    <row r="22" spans="1:36" ht="31.5" x14ac:dyDescent="0.25">
      <c r="A22" s="121"/>
      <c r="B22" s="177"/>
      <c r="C22" s="193"/>
      <c r="D22" s="193"/>
      <c r="E22" s="4" t="s">
        <v>180</v>
      </c>
      <c r="F22" s="4"/>
      <c r="G22" s="4"/>
      <c r="H22" s="4"/>
      <c r="I22" s="4"/>
      <c r="J22" s="4"/>
      <c r="K22" s="4"/>
      <c r="L22" s="4">
        <v>62.9</v>
      </c>
      <c r="M22" s="4">
        <v>27.2</v>
      </c>
      <c r="N22" s="4">
        <v>48.7</v>
      </c>
      <c r="O22" s="4">
        <v>65.3</v>
      </c>
      <c r="P22" s="4">
        <v>25.1</v>
      </c>
      <c r="Q22" s="4">
        <v>49.2</v>
      </c>
      <c r="R22" s="32"/>
      <c r="S22" s="32"/>
      <c r="T22" s="32">
        <v>385</v>
      </c>
      <c r="U22" s="32">
        <v>385</v>
      </c>
      <c r="V22" s="34">
        <f t="shared" si="0"/>
        <v>0</v>
      </c>
      <c r="W22" s="34">
        <f t="shared" si="1"/>
        <v>0</v>
      </c>
      <c r="X22" s="34">
        <f t="shared" si="2"/>
        <v>46.266666666666673</v>
      </c>
      <c r="Y22" s="52">
        <f t="shared" si="3"/>
        <v>46.533333333333339</v>
      </c>
      <c r="Z22" s="244"/>
      <c r="AA22" s="237"/>
      <c r="AB22" s="237"/>
      <c r="AC22" s="237"/>
      <c r="AD22" s="237"/>
      <c r="AE22" s="237"/>
      <c r="AF22" s="237"/>
      <c r="AG22" s="237"/>
      <c r="AH22" s="237"/>
      <c r="AI22" s="180"/>
      <c r="AJ22" s="180"/>
    </row>
    <row r="23" spans="1:36" ht="31.5" x14ac:dyDescent="0.25">
      <c r="A23" s="121"/>
      <c r="B23" s="177"/>
      <c r="C23" s="193"/>
      <c r="D23" s="193"/>
      <c r="E23" s="55" t="s">
        <v>181</v>
      </c>
      <c r="F23" s="55"/>
      <c r="G23" s="55"/>
      <c r="H23" s="55"/>
      <c r="I23" s="55"/>
      <c r="J23" s="55"/>
      <c r="K23" s="55"/>
      <c r="L23" s="55">
        <v>4.7</v>
      </c>
      <c r="M23" s="55">
        <v>2.5</v>
      </c>
      <c r="N23" s="55">
        <v>13.2</v>
      </c>
      <c r="O23" s="55">
        <v>3.8</v>
      </c>
      <c r="P23" s="55">
        <v>1.5</v>
      </c>
      <c r="Q23" s="55">
        <v>12</v>
      </c>
      <c r="R23" s="55"/>
      <c r="S23" s="55"/>
      <c r="T23" s="55">
        <v>385</v>
      </c>
      <c r="U23" s="55">
        <v>385</v>
      </c>
      <c r="V23" s="34">
        <f t="shared" si="0"/>
        <v>0</v>
      </c>
      <c r="W23" s="34">
        <f t="shared" si="1"/>
        <v>0</v>
      </c>
      <c r="X23" s="34">
        <f t="shared" si="2"/>
        <v>6.8</v>
      </c>
      <c r="Y23" s="52">
        <f t="shared" si="3"/>
        <v>5.7666666666666666</v>
      </c>
      <c r="Z23" s="244"/>
      <c r="AA23" s="237"/>
      <c r="AB23" s="237"/>
      <c r="AC23" s="237"/>
      <c r="AD23" s="237"/>
      <c r="AE23" s="237"/>
      <c r="AF23" s="237"/>
      <c r="AG23" s="237"/>
      <c r="AH23" s="237"/>
      <c r="AI23" s="180"/>
      <c r="AJ23" s="180"/>
    </row>
    <row r="24" spans="1:36" ht="15.75" x14ac:dyDescent="0.25">
      <c r="A24" s="121"/>
      <c r="B24" s="177"/>
      <c r="C24" s="193"/>
      <c r="D24" s="193"/>
      <c r="E24" s="4" t="s">
        <v>182</v>
      </c>
      <c r="F24" s="4"/>
      <c r="G24" s="4"/>
      <c r="H24" s="4"/>
      <c r="I24" s="4"/>
      <c r="J24" s="4"/>
      <c r="K24" s="4"/>
      <c r="L24" s="4">
        <v>16.2</v>
      </c>
      <c r="M24" s="4">
        <v>8.1999999999999993</v>
      </c>
      <c r="N24" s="4">
        <v>10.4</v>
      </c>
      <c r="O24" s="4">
        <v>8.5</v>
      </c>
      <c r="P24" s="4">
        <v>6</v>
      </c>
      <c r="Q24" s="4">
        <v>5.2</v>
      </c>
      <c r="R24" s="32"/>
      <c r="S24" s="32"/>
      <c r="T24" s="32">
        <v>385</v>
      </c>
      <c r="U24" s="32">
        <v>385</v>
      </c>
      <c r="V24" s="34">
        <f t="shared" si="0"/>
        <v>0</v>
      </c>
      <c r="W24" s="34">
        <f t="shared" si="1"/>
        <v>0</v>
      </c>
      <c r="X24" s="34">
        <f t="shared" si="2"/>
        <v>11.6</v>
      </c>
      <c r="Y24" s="52">
        <f t="shared" si="3"/>
        <v>6.5666666666666664</v>
      </c>
      <c r="Z24" s="244"/>
      <c r="AA24" s="237"/>
      <c r="AB24" s="237"/>
      <c r="AC24" s="237"/>
      <c r="AD24" s="237"/>
      <c r="AE24" s="237"/>
      <c r="AF24" s="237"/>
      <c r="AG24" s="237"/>
      <c r="AH24" s="237"/>
      <c r="AI24" s="180"/>
      <c r="AJ24" s="180"/>
    </row>
    <row r="25" spans="1:36" ht="31.5" x14ac:dyDescent="0.25">
      <c r="A25" s="121"/>
      <c r="B25" s="177"/>
      <c r="C25" s="193"/>
      <c r="D25" s="193"/>
      <c r="E25" s="4" t="s">
        <v>183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0.5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32"/>
      <c r="S25" s="32"/>
      <c r="T25" s="32">
        <v>385</v>
      </c>
      <c r="U25" s="32">
        <v>385</v>
      </c>
      <c r="V25" s="34">
        <f t="shared" si="0"/>
        <v>0</v>
      </c>
      <c r="W25" s="34">
        <f t="shared" si="1"/>
        <v>0</v>
      </c>
      <c r="X25" s="34">
        <f t="shared" si="2"/>
        <v>0.5</v>
      </c>
      <c r="Y25" s="52">
        <f t="shared" si="3"/>
        <v>0</v>
      </c>
      <c r="Z25" s="244"/>
      <c r="AA25" s="237"/>
      <c r="AB25" s="237"/>
      <c r="AC25" s="237"/>
      <c r="AD25" s="237"/>
      <c r="AE25" s="237"/>
      <c r="AF25" s="237"/>
      <c r="AG25" s="237"/>
      <c r="AH25" s="237"/>
      <c r="AI25" s="180"/>
      <c r="AJ25" s="180"/>
    </row>
    <row r="26" spans="1:36" ht="15.75" x14ac:dyDescent="0.25">
      <c r="A26" s="121"/>
      <c r="B26" s="177"/>
      <c r="C26" s="193"/>
      <c r="D26" s="193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31"/>
      <c r="S26" s="31"/>
      <c r="T26" s="31"/>
      <c r="U26" s="31"/>
      <c r="V26" s="34">
        <f t="shared" si="0"/>
        <v>0</v>
      </c>
      <c r="W26" s="34">
        <f t="shared" si="1"/>
        <v>0</v>
      </c>
      <c r="X26" s="34">
        <f t="shared" si="2"/>
        <v>0</v>
      </c>
      <c r="Y26" s="52">
        <f t="shared" si="3"/>
        <v>0</v>
      </c>
      <c r="Z26" s="244"/>
      <c r="AA26" s="237"/>
      <c r="AB26" s="237"/>
      <c r="AC26" s="237"/>
      <c r="AD26" s="237"/>
      <c r="AE26" s="237"/>
      <c r="AF26" s="237"/>
      <c r="AG26" s="237"/>
      <c r="AH26" s="237"/>
      <c r="AI26" s="180"/>
      <c r="AJ26" s="180"/>
    </row>
    <row r="27" spans="1:36" ht="16.5" thickBot="1" x14ac:dyDescent="0.3">
      <c r="A27" s="129"/>
      <c r="B27" s="196"/>
      <c r="C27" s="194"/>
      <c r="D27" s="19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0"/>
      <c r="S27" s="30"/>
      <c r="T27" s="30"/>
      <c r="U27" s="30"/>
      <c r="V27" s="35">
        <f t="shared" si="0"/>
        <v>0</v>
      </c>
      <c r="W27" s="35">
        <f t="shared" si="1"/>
        <v>0</v>
      </c>
      <c r="X27" s="35">
        <f t="shared" si="2"/>
        <v>0</v>
      </c>
      <c r="Y27" s="53">
        <f t="shared" si="3"/>
        <v>0</v>
      </c>
      <c r="Z27" s="245"/>
      <c r="AA27" s="238"/>
      <c r="AB27" s="238"/>
      <c r="AC27" s="238"/>
      <c r="AD27" s="238"/>
      <c r="AE27" s="238"/>
      <c r="AF27" s="238"/>
      <c r="AG27" s="238"/>
      <c r="AH27" s="238"/>
      <c r="AI27" s="199"/>
      <c r="AJ27" s="199"/>
    </row>
    <row r="28" spans="1:36" ht="18.75" x14ac:dyDescent="0.25">
      <c r="A28" s="120">
        <v>3</v>
      </c>
      <c r="B28" s="200" t="s">
        <v>16</v>
      </c>
      <c r="C28" s="187" t="s">
        <v>169</v>
      </c>
      <c r="D28" s="187">
        <f>(400+400)*0.9</f>
        <v>720</v>
      </c>
      <c r="E28" s="6" t="s">
        <v>184</v>
      </c>
      <c r="F28" s="6"/>
      <c r="G28" s="6"/>
      <c r="H28" s="6"/>
      <c r="I28" s="6"/>
      <c r="J28" s="6"/>
      <c r="K28" s="6"/>
      <c r="L28" s="6">
        <v>44.3</v>
      </c>
      <c r="M28" s="6">
        <v>4.5</v>
      </c>
      <c r="N28" s="6">
        <v>11</v>
      </c>
      <c r="O28" s="6">
        <v>48.2</v>
      </c>
      <c r="P28" s="6">
        <v>5.5</v>
      </c>
      <c r="Q28" s="6">
        <v>8</v>
      </c>
      <c r="R28" s="6"/>
      <c r="S28" s="6"/>
      <c r="T28" s="6">
        <v>382</v>
      </c>
      <c r="U28" s="6">
        <v>380</v>
      </c>
      <c r="V28" s="28">
        <f t="shared" si="0"/>
        <v>0</v>
      </c>
      <c r="W28" s="28">
        <f t="shared" si="1"/>
        <v>0</v>
      </c>
      <c r="X28" s="28">
        <f t="shared" si="2"/>
        <v>19.933333333333334</v>
      </c>
      <c r="Y28" s="50">
        <f t="shared" si="3"/>
        <v>20.566666666666666</v>
      </c>
      <c r="Z28" s="249">
        <f>SUM(V28:V35)</f>
        <v>0</v>
      </c>
      <c r="AA28" s="246">
        <f>SUM(W28:W35)</f>
        <v>0</v>
      </c>
      <c r="AB28" s="246">
        <f>SUM(X28:X35)</f>
        <v>372.86666666666667</v>
      </c>
      <c r="AC28" s="246">
        <f>SUM(Y28:Y35)</f>
        <v>375.73333333333335</v>
      </c>
      <c r="AD28" s="252">
        <f t="shared" ref="AD28:AG28" si="8">Z28*0.38*0.9*SQRT(3)</f>
        <v>0</v>
      </c>
      <c r="AE28" s="252">
        <f t="shared" si="8"/>
        <v>0</v>
      </c>
      <c r="AF28" s="252">
        <f t="shared" si="8"/>
        <v>220.87181180150625</v>
      </c>
      <c r="AG28" s="252">
        <f t="shared" si="8"/>
        <v>222.56991441324681</v>
      </c>
      <c r="AH28" s="246">
        <f>MAX(Z28:AC35)</f>
        <v>375.73333333333335</v>
      </c>
      <c r="AI28" s="214">
        <f t="shared" ref="AI28" si="9">AH28*0.38*0.9*SQRT(3)</f>
        <v>222.56991441324681</v>
      </c>
      <c r="AJ28" s="214">
        <v>579.22</v>
      </c>
    </row>
    <row r="29" spans="1:36" ht="47.25" x14ac:dyDescent="0.25">
      <c r="A29" s="121"/>
      <c r="B29" s="177"/>
      <c r="C29" s="190"/>
      <c r="D29" s="190"/>
      <c r="E29" s="4" t="s">
        <v>185</v>
      </c>
      <c r="F29" s="4"/>
      <c r="G29" s="4"/>
      <c r="H29" s="4"/>
      <c r="I29" s="4"/>
      <c r="J29" s="4"/>
      <c r="K29" s="4"/>
      <c r="L29" s="4">
        <v>25.6</v>
      </c>
      <c r="M29" s="4">
        <v>22.6</v>
      </c>
      <c r="N29" s="4">
        <v>16.899999999999999</v>
      </c>
      <c r="O29" s="4">
        <v>28.3</v>
      </c>
      <c r="P29" s="4">
        <v>20</v>
      </c>
      <c r="Q29" s="4">
        <v>17.2</v>
      </c>
      <c r="R29" s="20"/>
      <c r="S29" s="20"/>
      <c r="T29" s="20">
        <v>382</v>
      </c>
      <c r="U29" s="20">
        <v>380</v>
      </c>
      <c r="V29" s="21">
        <f t="shared" si="0"/>
        <v>0</v>
      </c>
      <c r="W29" s="21">
        <f t="shared" si="1"/>
        <v>0</v>
      </c>
      <c r="X29" s="21">
        <f t="shared" si="2"/>
        <v>21.7</v>
      </c>
      <c r="Y29" s="48">
        <f t="shared" si="3"/>
        <v>21.833333333333332</v>
      </c>
      <c r="Z29" s="250"/>
      <c r="AA29" s="247"/>
      <c r="AB29" s="247"/>
      <c r="AC29" s="247"/>
      <c r="AD29" s="247"/>
      <c r="AE29" s="247"/>
      <c r="AF29" s="247"/>
      <c r="AG29" s="247"/>
      <c r="AH29" s="247"/>
      <c r="AI29" s="215"/>
      <c r="AJ29" s="215"/>
    </row>
    <row r="30" spans="1:36" ht="18.75" x14ac:dyDescent="0.25">
      <c r="A30" s="121"/>
      <c r="B30" s="177"/>
      <c r="C30" s="190"/>
      <c r="D30" s="190"/>
      <c r="E30" s="55" t="s">
        <v>186</v>
      </c>
      <c r="F30" s="55"/>
      <c r="G30" s="55"/>
      <c r="H30" s="55"/>
      <c r="I30" s="55"/>
      <c r="J30" s="55"/>
      <c r="K30" s="55"/>
      <c r="L30" s="55">
        <v>16.8</v>
      </c>
      <c r="M30" s="55">
        <v>35</v>
      </c>
      <c r="N30" s="55">
        <v>34.799999999999997</v>
      </c>
      <c r="O30" s="55">
        <v>18</v>
      </c>
      <c r="P30" s="55">
        <v>34</v>
      </c>
      <c r="Q30" s="55">
        <v>34</v>
      </c>
      <c r="R30" s="23"/>
      <c r="S30" s="23"/>
      <c r="T30" s="23">
        <v>382</v>
      </c>
      <c r="U30" s="23">
        <v>380</v>
      </c>
      <c r="V30" s="21">
        <f t="shared" si="0"/>
        <v>0</v>
      </c>
      <c r="W30" s="21">
        <f t="shared" si="1"/>
        <v>0</v>
      </c>
      <c r="X30" s="21">
        <f t="shared" si="2"/>
        <v>28.866666666666664</v>
      </c>
      <c r="Y30" s="48">
        <f t="shared" si="3"/>
        <v>28.666666666666668</v>
      </c>
      <c r="Z30" s="250"/>
      <c r="AA30" s="247"/>
      <c r="AB30" s="247"/>
      <c r="AC30" s="247"/>
      <c r="AD30" s="247"/>
      <c r="AE30" s="247"/>
      <c r="AF30" s="247"/>
      <c r="AG30" s="247"/>
      <c r="AH30" s="247"/>
      <c r="AI30" s="215"/>
      <c r="AJ30" s="215"/>
    </row>
    <row r="31" spans="1:36" ht="18.75" x14ac:dyDescent="0.25">
      <c r="A31" s="121"/>
      <c r="B31" s="177"/>
      <c r="C31" s="190"/>
      <c r="D31" s="190"/>
      <c r="E31" s="4" t="s">
        <v>187</v>
      </c>
      <c r="F31" s="4"/>
      <c r="G31" s="4"/>
      <c r="H31" s="4"/>
      <c r="I31" s="4"/>
      <c r="J31" s="4"/>
      <c r="K31" s="4"/>
      <c r="L31" s="4">
        <v>120</v>
      </c>
      <c r="M31" s="4">
        <v>133.19999999999999</v>
      </c>
      <c r="N31" s="4">
        <v>121.2</v>
      </c>
      <c r="O31" s="4">
        <v>130</v>
      </c>
      <c r="P31" s="4">
        <v>135</v>
      </c>
      <c r="Q31" s="4">
        <v>125</v>
      </c>
      <c r="R31" s="20"/>
      <c r="S31" s="20"/>
      <c r="T31" s="20">
        <v>382</v>
      </c>
      <c r="U31" s="20">
        <v>380</v>
      </c>
      <c r="V31" s="21">
        <f t="shared" si="0"/>
        <v>0</v>
      </c>
      <c r="W31" s="21">
        <f t="shared" si="1"/>
        <v>0</v>
      </c>
      <c r="X31" s="21">
        <f t="shared" si="2"/>
        <v>124.8</v>
      </c>
      <c r="Y31" s="48">
        <f t="shared" si="3"/>
        <v>130</v>
      </c>
      <c r="Z31" s="250"/>
      <c r="AA31" s="247"/>
      <c r="AB31" s="247"/>
      <c r="AC31" s="247"/>
      <c r="AD31" s="247"/>
      <c r="AE31" s="247"/>
      <c r="AF31" s="247"/>
      <c r="AG31" s="247"/>
      <c r="AH31" s="247"/>
      <c r="AI31" s="215"/>
      <c r="AJ31" s="215"/>
    </row>
    <row r="32" spans="1:36" ht="18.75" x14ac:dyDescent="0.25">
      <c r="A32" s="121"/>
      <c r="B32" s="177"/>
      <c r="C32" s="190"/>
      <c r="D32" s="190"/>
      <c r="E32" s="55" t="s">
        <v>188</v>
      </c>
      <c r="F32" s="55"/>
      <c r="G32" s="55"/>
      <c r="H32" s="55"/>
      <c r="I32" s="55"/>
      <c r="J32" s="55"/>
      <c r="K32" s="55"/>
      <c r="L32" s="55">
        <v>176.2</v>
      </c>
      <c r="M32" s="55">
        <v>178</v>
      </c>
      <c r="N32" s="55">
        <v>178.2</v>
      </c>
      <c r="O32" s="55">
        <v>170</v>
      </c>
      <c r="P32" s="55">
        <v>175</v>
      </c>
      <c r="Q32" s="55">
        <v>179</v>
      </c>
      <c r="R32" s="23"/>
      <c r="S32" s="23"/>
      <c r="T32" s="23">
        <v>382</v>
      </c>
      <c r="U32" s="23">
        <v>380</v>
      </c>
      <c r="V32" s="21">
        <f t="shared" si="0"/>
        <v>0</v>
      </c>
      <c r="W32" s="21">
        <f t="shared" si="1"/>
        <v>0</v>
      </c>
      <c r="X32" s="21">
        <f t="shared" si="2"/>
        <v>177.46666666666667</v>
      </c>
      <c r="Y32" s="48">
        <f t="shared" si="3"/>
        <v>174.66666666666666</v>
      </c>
      <c r="Z32" s="250"/>
      <c r="AA32" s="247"/>
      <c r="AB32" s="247"/>
      <c r="AC32" s="247"/>
      <c r="AD32" s="247"/>
      <c r="AE32" s="247"/>
      <c r="AF32" s="247"/>
      <c r="AG32" s="247"/>
      <c r="AH32" s="247"/>
      <c r="AI32" s="215"/>
      <c r="AJ32" s="215"/>
    </row>
    <row r="33" spans="1:36" ht="18.75" x14ac:dyDescent="0.25">
      <c r="A33" s="121"/>
      <c r="B33" s="177"/>
      <c r="C33" s="190"/>
      <c r="D33" s="190"/>
      <c r="E33" s="4" t="s">
        <v>189</v>
      </c>
      <c r="F33" s="4"/>
      <c r="G33" s="4"/>
      <c r="H33" s="4"/>
      <c r="I33" s="4"/>
      <c r="J33" s="4"/>
      <c r="K33" s="4"/>
      <c r="L33" s="4">
        <v>0.1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20"/>
      <c r="S33" s="20"/>
      <c r="T33" s="20">
        <v>382</v>
      </c>
      <c r="U33" s="20">
        <v>380</v>
      </c>
      <c r="V33" s="21">
        <f t="shared" si="0"/>
        <v>0</v>
      </c>
      <c r="W33" s="21">
        <f t="shared" si="1"/>
        <v>0</v>
      </c>
      <c r="X33" s="21">
        <f t="shared" si="2"/>
        <v>0.1</v>
      </c>
      <c r="Y33" s="48">
        <f t="shared" si="3"/>
        <v>0</v>
      </c>
      <c r="Z33" s="250"/>
      <c r="AA33" s="247"/>
      <c r="AB33" s="247"/>
      <c r="AC33" s="247"/>
      <c r="AD33" s="247"/>
      <c r="AE33" s="247"/>
      <c r="AF33" s="247"/>
      <c r="AG33" s="247"/>
      <c r="AH33" s="247"/>
      <c r="AI33" s="215"/>
      <c r="AJ33" s="215"/>
    </row>
    <row r="34" spans="1:36" ht="18.75" x14ac:dyDescent="0.25">
      <c r="A34" s="121"/>
      <c r="B34" s="177"/>
      <c r="C34" s="190"/>
      <c r="D34" s="19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23"/>
      <c r="S34" s="23"/>
      <c r="T34" s="23"/>
      <c r="U34" s="23"/>
      <c r="V34" s="21">
        <f t="shared" si="0"/>
        <v>0</v>
      </c>
      <c r="W34" s="21">
        <f t="shared" si="1"/>
        <v>0</v>
      </c>
      <c r="X34" s="21">
        <f t="shared" si="2"/>
        <v>0</v>
      </c>
      <c r="Y34" s="48">
        <f t="shared" si="3"/>
        <v>0</v>
      </c>
      <c r="Z34" s="250"/>
      <c r="AA34" s="247"/>
      <c r="AB34" s="247"/>
      <c r="AC34" s="247"/>
      <c r="AD34" s="247"/>
      <c r="AE34" s="247"/>
      <c r="AF34" s="247"/>
      <c r="AG34" s="247"/>
      <c r="AH34" s="247"/>
      <c r="AI34" s="215"/>
      <c r="AJ34" s="215"/>
    </row>
    <row r="35" spans="1:36" ht="19.5" thickBot="1" x14ac:dyDescent="0.3">
      <c r="A35" s="129"/>
      <c r="B35" s="196"/>
      <c r="C35" s="191"/>
      <c r="D35" s="19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7"/>
      <c r="S35" s="27"/>
      <c r="T35" s="27"/>
      <c r="U35" s="27"/>
      <c r="V35" s="25">
        <f t="shared" si="0"/>
        <v>0</v>
      </c>
      <c r="W35" s="25">
        <f t="shared" si="1"/>
        <v>0</v>
      </c>
      <c r="X35" s="25">
        <f t="shared" si="2"/>
        <v>0</v>
      </c>
      <c r="Y35" s="49">
        <f t="shared" si="3"/>
        <v>0</v>
      </c>
      <c r="Z35" s="251"/>
      <c r="AA35" s="248"/>
      <c r="AB35" s="248"/>
      <c r="AC35" s="248"/>
      <c r="AD35" s="248"/>
      <c r="AE35" s="248"/>
      <c r="AF35" s="248"/>
      <c r="AG35" s="248"/>
      <c r="AH35" s="248"/>
      <c r="AI35" s="216"/>
      <c r="AJ35" s="216"/>
    </row>
    <row r="36" spans="1:36" ht="47.25" x14ac:dyDescent="0.25">
      <c r="A36" s="120">
        <v>4</v>
      </c>
      <c r="B36" s="200" t="s">
        <v>20</v>
      </c>
      <c r="C36" s="187" t="s">
        <v>194</v>
      </c>
      <c r="D36" s="187">
        <f>250*0.9</f>
        <v>225</v>
      </c>
      <c r="E36" s="6" t="s">
        <v>190</v>
      </c>
      <c r="F36" s="6"/>
      <c r="G36" s="6"/>
      <c r="H36" s="6"/>
      <c r="I36" s="6"/>
      <c r="J36" s="6"/>
      <c r="K36" s="6"/>
      <c r="L36" s="6">
        <v>27.3</v>
      </c>
      <c r="M36" s="6">
        <v>58.2</v>
      </c>
      <c r="N36" s="6">
        <v>55.4</v>
      </c>
      <c r="O36" s="6">
        <v>32.299999999999997</v>
      </c>
      <c r="P36" s="6">
        <v>42.5</v>
      </c>
      <c r="Q36" s="6">
        <v>58.2</v>
      </c>
      <c r="R36" s="6"/>
      <c r="S36" s="6"/>
      <c r="T36" s="6">
        <v>379</v>
      </c>
      <c r="U36" s="6">
        <v>380</v>
      </c>
      <c r="V36" s="41">
        <f t="shared" si="0"/>
        <v>0</v>
      </c>
      <c r="W36" s="41">
        <f t="shared" si="1"/>
        <v>0</v>
      </c>
      <c r="X36" s="41">
        <f t="shared" si="2"/>
        <v>46.966666666666669</v>
      </c>
      <c r="Y36" s="54">
        <f t="shared" si="3"/>
        <v>44.333333333333336</v>
      </c>
      <c r="Z36" s="243">
        <f>SUM(V36:V40)</f>
        <v>0</v>
      </c>
      <c r="AA36" s="236">
        <f>SUM(W36:W40)</f>
        <v>0</v>
      </c>
      <c r="AB36" s="236">
        <f>SUM(X36:X40)</f>
        <v>100.36666666666666</v>
      </c>
      <c r="AC36" s="236">
        <f>SUM(Y36:Y40)</f>
        <v>93.26666666666668</v>
      </c>
      <c r="AD36" s="242">
        <f t="shared" ref="AD36" si="10">Z36*0.38*0.9*SQRT(3)</f>
        <v>0</v>
      </c>
      <c r="AE36" s="242">
        <f t="shared" si="4"/>
        <v>0</v>
      </c>
      <c r="AF36" s="242">
        <f t="shared" si="4"/>
        <v>59.453336790124737</v>
      </c>
      <c r="AG36" s="242">
        <f t="shared" si="4"/>
        <v>55.247571019185997</v>
      </c>
      <c r="AH36" s="236">
        <f>MAX(Z36:AC40)</f>
        <v>100.36666666666666</v>
      </c>
      <c r="AI36" s="179">
        <f t="shared" ref="AI36" si="11">AH36*0.38*0.9*SQRT(3)</f>
        <v>59.453336790124737</v>
      </c>
      <c r="AJ36" s="179">
        <v>184.92</v>
      </c>
    </row>
    <row r="37" spans="1:36" ht="15.75" x14ac:dyDescent="0.25">
      <c r="A37" s="121"/>
      <c r="B37" s="177"/>
      <c r="C37" s="190"/>
      <c r="D37" s="190"/>
      <c r="E37" s="4" t="s">
        <v>191</v>
      </c>
      <c r="F37" s="4"/>
      <c r="G37" s="4"/>
      <c r="H37" s="4"/>
      <c r="I37" s="4"/>
      <c r="J37" s="4"/>
      <c r="K37" s="4"/>
      <c r="L37" s="4">
        <v>6.6</v>
      </c>
      <c r="M37" s="4">
        <v>16.7</v>
      </c>
      <c r="N37" s="4">
        <v>49.9</v>
      </c>
      <c r="O37" s="4">
        <v>5</v>
      </c>
      <c r="P37" s="4">
        <v>12.3</v>
      </c>
      <c r="Q37" s="4">
        <v>45.1</v>
      </c>
      <c r="R37" s="32"/>
      <c r="S37" s="32"/>
      <c r="T37" s="32">
        <v>379</v>
      </c>
      <c r="U37" s="32">
        <v>380</v>
      </c>
      <c r="V37" s="34">
        <f t="shared" si="0"/>
        <v>0</v>
      </c>
      <c r="W37" s="34">
        <f t="shared" si="1"/>
        <v>0</v>
      </c>
      <c r="X37" s="34">
        <f t="shared" si="2"/>
        <v>24.399999999999995</v>
      </c>
      <c r="Y37" s="52">
        <f t="shared" si="3"/>
        <v>20.8</v>
      </c>
      <c r="Z37" s="244"/>
      <c r="AA37" s="237"/>
      <c r="AB37" s="237"/>
      <c r="AC37" s="237"/>
      <c r="AD37" s="237"/>
      <c r="AE37" s="237"/>
      <c r="AF37" s="237"/>
      <c r="AG37" s="237"/>
      <c r="AH37" s="237"/>
      <c r="AI37" s="180"/>
      <c r="AJ37" s="180"/>
    </row>
    <row r="38" spans="1:36" ht="31.5" x14ac:dyDescent="0.25">
      <c r="A38" s="121"/>
      <c r="B38" s="177"/>
      <c r="C38" s="190"/>
      <c r="D38" s="190"/>
      <c r="E38" s="55" t="s">
        <v>192</v>
      </c>
      <c r="F38" s="55"/>
      <c r="G38" s="55"/>
      <c r="H38" s="55"/>
      <c r="I38" s="55"/>
      <c r="J38" s="55"/>
      <c r="K38" s="55"/>
      <c r="L38" s="55">
        <v>23.4</v>
      </c>
      <c r="M38" s="55">
        <v>32.6</v>
      </c>
      <c r="N38" s="55">
        <v>31</v>
      </c>
      <c r="O38" s="55">
        <v>25.2</v>
      </c>
      <c r="P38" s="55">
        <v>35.200000000000003</v>
      </c>
      <c r="Q38" s="55">
        <v>24</v>
      </c>
      <c r="R38" s="55"/>
      <c r="S38" s="55"/>
      <c r="T38" s="55">
        <v>379</v>
      </c>
      <c r="U38" s="55">
        <v>380</v>
      </c>
      <c r="V38" s="34">
        <f t="shared" si="0"/>
        <v>0</v>
      </c>
      <c r="W38" s="34">
        <f t="shared" si="1"/>
        <v>0</v>
      </c>
      <c r="X38" s="34">
        <f t="shared" si="2"/>
        <v>29</v>
      </c>
      <c r="Y38" s="52">
        <f t="shared" si="3"/>
        <v>28.133333333333336</v>
      </c>
      <c r="Z38" s="244"/>
      <c r="AA38" s="237"/>
      <c r="AB38" s="237"/>
      <c r="AC38" s="237"/>
      <c r="AD38" s="237"/>
      <c r="AE38" s="237"/>
      <c r="AF38" s="237"/>
      <c r="AG38" s="237"/>
      <c r="AH38" s="237"/>
      <c r="AI38" s="180"/>
      <c r="AJ38" s="180"/>
    </row>
    <row r="39" spans="1:36" ht="31.5" x14ac:dyDescent="0.25">
      <c r="A39" s="121"/>
      <c r="B39" s="177"/>
      <c r="C39" s="190"/>
      <c r="D39" s="190"/>
      <c r="E39" s="4" t="s">
        <v>193</v>
      </c>
      <c r="F39" s="4"/>
      <c r="G39" s="4"/>
      <c r="H39" s="4"/>
      <c r="I39" s="4"/>
      <c r="J39" s="4"/>
      <c r="K39" s="4"/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32"/>
      <c r="S39" s="32"/>
      <c r="T39" s="32">
        <v>379</v>
      </c>
      <c r="U39" s="32">
        <v>380</v>
      </c>
      <c r="V39" s="34">
        <f t="shared" si="0"/>
        <v>0</v>
      </c>
      <c r="W39" s="34">
        <f t="shared" si="1"/>
        <v>0</v>
      </c>
      <c r="X39" s="34">
        <f t="shared" si="2"/>
        <v>0</v>
      </c>
      <c r="Y39" s="52">
        <f t="shared" si="3"/>
        <v>0</v>
      </c>
      <c r="Z39" s="244"/>
      <c r="AA39" s="237"/>
      <c r="AB39" s="237"/>
      <c r="AC39" s="237"/>
      <c r="AD39" s="237"/>
      <c r="AE39" s="237"/>
      <c r="AF39" s="237"/>
      <c r="AG39" s="237"/>
      <c r="AH39" s="237"/>
      <c r="AI39" s="180"/>
      <c r="AJ39" s="180"/>
    </row>
    <row r="40" spans="1:36" ht="16.5" thickBot="1" x14ac:dyDescent="0.3">
      <c r="A40" s="129"/>
      <c r="B40" s="196"/>
      <c r="C40" s="191"/>
      <c r="D40" s="191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0"/>
      <c r="S40" s="30"/>
      <c r="T40" s="30"/>
      <c r="U40" s="30"/>
      <c r="V40" s="35">
        <f t="shared" si="0"/>
        <v>0</v>
      </c>
      <c r="W40" s="35">
        <f t="shared" si="1"/>
        <v>0</v>
      </c>
      <c r="X40" s="35">
        <f t="shared" si="2"/>
        <v>0</v>
      </c>
      <c r="Y40" s="53">
        <f t="shared" si="3"/>
        <v>0</v>
      </c>
      <c r="Z40" s="245"/>
      <c r="AA40" s="238"/>
      <c r="AB40" s="238"/>
      <c r="AC40" s="238"/>
      <c r="AD40" s="238"/>
      <c r="AE40" s="238"/>
      <c r="AF40" s="238"/>
      <c r="AG40" s="238"/>
      <c r="AH40" s="238"/>
      <c r="AI40" s="199"/>
      <c r="AJ40" s="199"/>
    </row>
    <row r="41" spans="1:36" ht="15.75" x14ac:dyDescent="0.25">
      <c r="A41" s="120">
        <v>5</v>
      </c>
      <c r="B41" s="200" t="s">
        <v>22</v>
      </c>
      <c r="C41" s="187" t="s">
        <v>200</v>
      </c>
      <c r="D41" s="187">
        <f>(400+160)*0.9</f>
        <v>504</v>
      </c>
      <c r="E41" s="6" t="s">
        <v>195</v>
      </c>
      <c r="F41" s="6"/>
      <c r="G41" s="6"/>
      <c r="H41" s="6"/>
      <c r="I41" s="6"/>
      <c r="J41" s="6"/>
      <c r="K41" s="6"/>
      <c r="L41" s="6">
        <v>40.4</v>
      </c>
      <c r="M41" s="6">
        <v>49.2</v>
      </c>
      <c r="N41" s="6">
        <v>40.1</v>
      </c>
      <c r="O41" s="6">
        <v>42.2</v>
      </c>
      <c r="P41" s="6">
        <v>48</v>
      </c>
      <c r="Q41" s="6">
        <v>43.2</v>
      </c>
      <c r="R41" s="6"/>
      <c r="S41" s="6"/>
      <c r="T41" s="6">
        <v>382</v>
      </c>
      <c r="U41" s="6">
        <v>380</v>
      </c>
      <c r="V41" s="41">
        <f t="shared" si="0"/>
        <v>0</v>
      </c>
      <c r="W41" s="41">
        <f t="shared" si="1"/>
        <v>0</v>
      </c>
      <c r="X41" s="41">
        <f t="shared" si="2"/>
        <v>43.233333333333327</v>
      </c>
      <c r="Y41" s="54">
        <f t="shared" si="3"/>
        <v>44.466666666666669</v>
      </c>
      <c r="Z41" s="243">
        <f>SUM(V41:V45)</f>
        <v>0</v>
      </c>
      <c r="AA41" s="236">
        <f>SUM(W41:W45)</f>
        <v>0</v>
      </c>
      <c r="AB41" s="236">
        <f>SUM(X41:X45)</f>
        <v>204.48333333333335</v>
      </c>
      <c r="AC41" s="236">
        <f>SUM(Y41:Y45)</f>
        <v>204.55</v>
      </c>
      <c r="AD41" s="242">
        <f t="shared" ref="AD41:AG49" si="12">Z41*0.38*0.9*SQRT(3)</f>
        <v>0</v>
      </c>
      <c r="AE41" s="242">
        <f t="shared" si="12"/>
        <v>0</v>
      </c>
      <c r="AF41" s="242">
        <f t="shared" si="12"/>
        <v>121.12802874095659</v>
      </c>
      <c r="AG41" s="242">
        <f t="shared" si="12"/>
        <v>121.16751949936913</v>
      </c>
      <c r="AH41" s="236">
        <f>MAX(Z41:AC45)</f>
        <v>204.55</v>
      </c>
      <c r="AI41" s="179">
        <f t="shared" ref="AI41" si="13">AH41*0.38*0.9*SQRT(3)</f>
        <v>121.16751949936913</v>
      </c>
      <c r="AJ41" s="179">
        <v>425.41</v>
      </c>
    </row>
    <row r="42" spans="1:36" ht="31.5" x14ac:dyDescent="0.25">
      <c r="A42" s="121"/>
      <c r="B42" s="177"/>
      <c r="C42" s="190"/>
      <c r="D42" s="190"/>
      <c r="E42" s="4" t="s">
        <v>196</v>
      </c>
      <c r="F42" s="4"/>
      <c r="G42" s="4"/>
      <c r="H42" s="4"/>
      <c r="I42" s="4"/>
      <c r="J42" s="4"/>
      <c r="K42" s="4"/>
      <c r="L42" s="4">
        <v>36.200000000000003</v>
      </c>
      <c r="M42" s="4">
        <v>47.4</v>
      </c>
      <c r="N42" s="4">
        <v>46.4</v>
      </c>
      <c r="O42" s="4">
        <v>38</v>
      </c>
      <c r="P42" s="4">
        <v>45.2</v>
      </c>
      <c r="Q42" s="4">
        <v>47.2</v>
      </c>
      <c r="R42" s="32"/>
      <c r="S42" s="32"/>
      <c r="T42" s="32">
        <v>382</v>
      </c>
      <c r="U42" s="32">
        <v>380</v>
      </c>
      <c r="V42" s="34">
        <f t="shared" si="0"/>
        <v>0</v>
      </c>
      <c r="W42" s="34">
        <f t="shared" si="1"/>
        <v>0</v>
      </c>
      <c r="X42" s="34">
        <f t="shared" si="2"/>
        <v>43.333333333333336</v>
      </c>
      <c r="Y42" s="52">
        <f t="shared" si="3"/>
        <v>43.466666666666669</v>
      </c>
      <c r="Z42" s="244"/>
      <c r="AA42" s="237"/>
      <c r="AB42" s="237"/>
      <c r="AC42" s="237"/>
      <c r="AD42" s="237"/>
      <c r="AE42" s="237"/>
      <c r="AF42" s="237"/>
      <c r="AG42" s="237"/>
      <c r="AH42" s="237"/>
      <c r="AI42" s="180"/>
      <c r="AJ42" s="180"/>
    </row>
    <row r="43" spans="1:36" ht="15.75" x14ac:dyDescent="0.25">
      <c r="A43" s="121"/>
      <c r="B43" s="177"/>
      <c r="C43" s="190"/>
      <c r="D43" s="190"/>
      <c r="E43" s="55" t="s">
        <v>197</v>
      </c>
      <c r="F43" s="55"/>
      <c r="G43" s="55"/>
      <c r="H43" s="55"/>
      <c r="I43" s="55"/>
      <c r="J43" s="55"/>
      <c r="K43" s="55"/>
      <c r="L43" s="55">
        <v>12.6</v>
      </c>
      <c r="M43" s="55">
        <v>1.9</v>
      </c>
      <c r="N43" s="55">
        <v>2.1</v>
      </c>
      <c r="O43" s="55">
        <v>3.2</v>
      </c>
      <c r="P43" s="55">
        <v>1</v>
      </c>
      <c r="Q43" s="55">
        <v>0</v>
      </c>
      <c r="R43" s="31"/>
      <c r="S43" s="31"/>
      <c r="T43" s="31">
        <v>382</v>
      </c>
      <c r="U43" s="31">
        <v>380</v>
      </c>
      <c r="V43" s="34">
        <f t="shared" si="0"/>
        <v>0</v>
      </c>
      <c r="W43" s="34">
        <f t="shared" si="1"/>
        <v>0</v>
      </c>
      <c r="X43" s="34">
        <f t="shared" si="2"/>
        <v>5.5333333333333341</v>
      </c>
      <c r="Y43" s="52">
        <f t="shared" si="3"/>
        <v>2.1</v>
      </c>
      <c r="Z43" s="244"/>
      <c r="AA43" s="237"/>
      <c r="AB43" s="237"/>
      <c r="AC43" s="237"/>
      <c r="AD43" s="237"/>
      <c r="AE43" s="237"/>
      <c r="AF43" s="237"/>
      <c r="AG43" s="237"/>
      <c r="AH43" s="237"/>
      <c r="AI43" s="180"/>
      <c r="AJ43" s="180"/>
    </row>
    <row r="44" spans="1:36" ht="15.75" x14ac:dyDescent="0.25">
      <c r="A44" s="121"/>
      <c r="B44" s="177"/>
      <c r="C44" s="190"/>
      <c r="D44" s="190"/>
      <c r="E44" s="4" t="s">
        <v>198</v>
      </c>
      <c r="F44" s="4"/>
      <c r="G44" s="4"/>
      <c r="H44" s="4"/>
      <c r="I44" s="4"/>
      <c r="J44" s="4"/>
      <c r="K44" s="4"/>
      <c r="L44" s="4">
        <v>6.3</v>
      </c>
      <c r="M44" s="4">
        <v>2.6</v>
      </c>
      <c r="N44" s="4">
        <v>0</v>
      </c>
      <c r="O44" s="4">
        <v>5.0999999999999996</v>
      </c>
      <c r="P44" s="4">
        <v>2.2000000000000002</v>
      </c>
      <c r="Q44" s="4">
        <v>0</v>
      </c>
      <c r="R44" s="32"/>
      <c r="S44" s="32"/>
      <c r="T44" s="32">
        <v>382</v>
      </c>
      <c r="U44" s="32">
        <v>380</v>
      </c>
      <c r="V44" s="34">
        <f t="shared" si="0"/>
        <v>0</v>
      </c>
      <c r="W44" s="34">
        <f t="shared" si="1"/>
        <v>0</v>
      </c>
      <c r="X44" s="34">
        <f t="shared" si="2"/>
        <v>4.45</v>
      </c>
      <c r="Y44" s="52">
        <f t="shared" si="3"/>
        <v>3.65</v>
      </c>
      <c r="Z44" s="244"/>
      <c r="AA44" s="237"/>
      <c r="AB44" s="237"/>
      <c r="AC44" s="237"/>
      <c r="AD44" s="237"/>
      <c r="AE44" s="237"/>
      <c r="AF44" s="237"/>
      <c r="AG44" s="237"/>
      <c r="AH44" s="237"/>
      <c r="AI44" s="180"/>
      <c r="AJ44" s="180"/>
    </row>
    <row r="45" spans="1:36" ht="32.25" thickBot="1" x14ac:dyDescent="0.3">
      <c r="A45" s="121"/>
      <c r="B45" s="177"/>
      <c r="C45" s="190"/>
      <c r="D45" s="190"/>
      <c r="E45" s="55" t="s">
        <v>199</v>
      </c>
      <c r="F45" s="55"/>
      <c r="G45" s="55"/>
      <c r="H45" s="55"/>
      <c r="I45" s="55"/>
      <c r="J45" s="55"/>
      <c r="K45" s="55"/>
      <c r="L45" s="55">
        <v>73.400000000000006</v>
      </c>
      <c r="M45" s="55">
        <v>111.2</v>
      </c>
      <c r="N45" s="55">
        <v>139.19999999999999</v>
      </c>
      <c r="O45" s="55">
        <v>75.099999999999994</v>
      </c>
      <c r="P45" s="55">
        <v>115.2</v>
      </c>
      <c r="Q45" s="55">
        <v>142.30000000000001</v>
      </c>
      <c r="R45" s="31"/>
      <c r="S45" s="31"/>
      <c r="T45" s="31">
        <v>382</v>
      </c>
      <c r="U45" s="31">
        <v>380</v>
      </c>
      <c r="V45" s="34">
        <f t="shared" si="0"/>
        <v>0</v>
      </c>
      <c r="W45" s="34">
        <f t="shared" si="1"/>
        <v>0</v>
      </c>
      <c r="X45" s="34">
        <f t="shared" si="2"/>
        <v>107.93333333333334</v>
      </c>
      <c r="Y45" s="52">
        <f t="shared" si="3"/>
        <v>110.86666666666667</v>
      </c>
      <c r="Z45" s="244"/>
      <c r="AA45" s="237"/>
      <c r="AB45" s="237"/>
      <c r="AC45" s="237"/>
      <c r="AD45" s="237"/>
      <c r="AE45" s="237"/>
      <c r="AF45" s="237"/>
      <c r="AG45" s="237"/>
      <c r="AH45" s="237"/>
      <c r="AI45" s="180"/>
      <c r="AJ45" s="180"/>
    </row>
    <row r="46" spans="1:36" ht="31.5" x14ac:dyDescent="0.25">
      <c r="A46" s="120">
        <v>6</v>
      </c>
      <c r="B46" s="200" t="s">
        <v>23</v>
      </c>
      <c r="C46" s="187" t="s">
        <v>17</v>
      </c>
      <c r="D46" s="190"/>
      <c r="E46" s="6" t="s">
        <v>201</v>
      </c>
      <c r="F46" s="6"/>
      <c r="G46" s="6"/>
      <c r="H46" s="6"/>
      <c r="I46" s="6"/>
      <c r="J46" s="6"/>
      <c r="K46" s="6"/>
      <c r="L46" s="6">
        <v>43.5</v>
      </c>
      <c r="M46" s="6">
        <v>19</v>
      </c>
      <c r="N46" s="6">
        <v>7.9</v>
      </c>
      <c r="O46" s="6">
        <v>45</v>
      </c>
      <c r="P46" s="6">
        <v>16</v>
      </c>
      <c r="Q46" s="6">
        <v>8</v>
      </c>
      <c r="R46" s="6"/>
      <c r="S46" s="6"/>
      <c r="T46" s="6">
        <v>380</v>
      </c>
      <c r="U46" s="6">
        <v>378</v>
      </c>
      <c r="V46" s="41">
        <f t="shared" si="0"/>
        <v>0</v>
      </c>
      <c r="W46" s="41">
        <f t="shared" si="1"/>
        <v>0</v>
      </c>
      <c r="X46" s="41">
        <f t="shared" si="2"/>
        <v>23.466666666666669</v>
      </c>
      <c r="Y46" s="54">
        <f t="shared" si="3"/>
        <v>23</v>
      </c>
      <c r="Z46" s="243">
        <f>SUM(V46:V48)</f>
        <v>0</v>
      </c>
      <c r="AA46" s="236">
        <f>SUM(W46:W48)</f>
        <v>0</v>
      </c>
      <c r="AB46" s="236">
        <f>SUM(X46:X48)</f>
        <v>80.233333333333348</v>
      </c>
      <c r="AC46" s="236">
        <f>SUM(Y46:Y48)</f>
        <v>72.7</v>
      </c>
      <c r="AD46" s="242">
        <f t="shared" ref="AD46" si="14">Z46*0.38*0.9*SQRT(3)</f>
        <v>0</v>
      </c>
      <c r="AE46" s="242">
        <f t="shared" si="12"/>
        <v>0</v>
      </c>
      <c r="AF46" s="242">
        <f t="shared" si="12"/>
        <v>47.527127749528489</v>
      </c>
      <c r="AG46" s="242">
        <f t="shared" si="12"/>
        <v>43.064672048908022</v>
      </c>
      <c r="AH46" s="236">
        <f>MAX(Z46:AC48)</f>
        <v>80.233333333333348</v>
      </c>
      <c r="AI46" s="179">
        <f t="shared" ref="AI46" si="15">AH46*0.38*0.9*SQRT(3)</f>
        <v>47.527127749528489</v>
      </c>
      <c r="AJ46" s="179">
        <v>-36.19</v>
      </c>
    </row>
    <row r="47" spans="1:36" ht="31.5" x14ac:dyDescent="0.25">
      <c r="A47" s="121"/>
      <c r="B47" s="177"/>
      <c r="C47" s="190"/>
      <c r="D47" s="190"/>
      <c r="E47" s="55" t="s">
        <v>202</v>
      </c>
      <c r="F47" s="55"/>
      <c r="G47" s="55"/>
      <c r="H47" s="55"/>
      <c r="I47" s="55"/>
      <c r="J47" s="55"/>
      <c r="K47" s="55"/>
      <c r="L47" s="55">
        <v>43.5</v>
      </c>
      <c r="M47" s="55">
        <v>19</v>
      </c>
      <c r="N47" s="55">
        <v>41.9</v>
      </c>
      <c r="O47" s="55">
        <v>43</v>
      </c>
      <c r="P47" s="55">
        <v>12</v>
      </c>
      <c r="Q47" s="55">
        <v>25</v>
      </c>
      <c r="R47" s="31"/>
      <c r="S47" s="31"/>
      <c r="T47" s="31">
        <v>380</v>
      </c>
      <c r="U47" s="31">
        <v>378</v>
      </c>
      <c r="V47" s="34">
        <f t="shared" si="0"/>
        <v>0</v>
      </c>
      <c r="W47" s="34">
        <f t="shared" si="1"/>
        <v>0</v>
      </c>
      <c r="X47" s="34">
        <f t="shared" si="2"/>
        <v>34.800000000000004</v>
      </c>
      <c r="Y47" s="52">
        <f t="shared" si="3"/>
        <v>26.666666666666668</v>
      </c>
      <c r="Z47" s="244"/>
      <c r="AA47" s="237"/>
      <c r="AB47" s="237"/>
      <c r="AC47" s="237"/>
      <c r="AD47" s="237"/>
      <c r="AE47" s="237"/>
      <c r="AF47" s="237"/>
      <c r="AG47" s="237"/>
      <c r="AH47" s="237"/>
      <c r="AI47" s="180"/>
      <c r="AJ47" s="180"/>
    </row>
    <row r="48" spans="1:36" ht="32.25" thickBot="1" x14ac:dyDescent="0.3">
      <c r="A48" s="129"/>
      <c r="B48" s="196"/>
      <c r="C48" s="191"/>
      <c r="D48" s="191"/>
      <c r="E48" s="15" t="s">
        <v>203</v>
      </c>
      <c r="F48" s="15"/>
      <c r="G48" s="15"/>
      <c r="H48" s="15"/>
      <c r="I48" s="15"/>
      <c r="J48" s="15"/>
      <c r="K48" s="15"/>
      <c r="L48" s="15">
        <v>22</v>
      </c>
      <c r="M48" s="15">
        <v>21.7</v>
      </c>
      <c r="N48" s="15">
        <v>22.2</v>
      </c>
      <c r="O48" s="15">
        <v>24</v>
      </c>
      <c r="P48" s="15">
        <v>22</v>
      </c>
      <c r="Q48" s="15">
        <v>23.1</v>
      </c>
      <c r="R48" s="30"/>
      <c r="S48" s="30"/>
      <c r="T48" s="30">
        <v>380</v>
      </c>
      <c r="U48" s="30">
        <v>378</v>
      </c>
      <c r="V48" s="35">
        <f t="shared" si="0"/>
        <v>0</v>
      </c>
      <c r="W48" s="35">
        <f t="shared" si="1"/>
        <v>0</v>
      </c>
      <c r="X48" s="35">
        <f t="shared" si="2"/>
        <v>21.966666666666669</v>
      </c>
      <c r="Y48" s="53">
        <f t="shared" si="3"/>
        <v>23.033333333333331</v>
      </c>
      <c r="Z48" s="245"/>
      <c r="AA48" s="238"/>
      <c r="AB48" s="238"/>
      <c r="AC48" s="238"/>
      <c r="AD48" s="238"/>
      <c r="AE48" s="238"/>
      <c r="AF48" s="238"/>
      <c r="AG48" s="238"/>
      <c r="AH48" s="238"/>
      <c r="AI48" s="199"/>
      <c r="AJ48" s="199"/>
    </row>
    <row r="49" spans="1:36" ht="31.5" x14ac:dyDescent="0.25">
      <c r="A49" s="120">
        <v>7</v>
      </c>
      <c r="B49" s="200" t="s">
        <v>24</v>
      </c>
      <c r="C49" s="197" t="s">
        <v>277</v>
      </c>
      <c r="D49" s="197">
        <f>200*0.9</f>
        <v>180</v>
      </c>
      <c r="E49" s="6" t="s">
        <v>204</v>
      </c>
      <c r="F49" s="6"/>
      <c r="G49" s="6"/>
      <c r="H49" s="6"/>
      <c r="I49" s="6"/>
      <c r="J49" s="6"/>
      <c r="K49" s="6"/>
      <c r="L49" s="6">
        <v>14.1</v>
      </c>
      <c r="M49" s="6">
        <v>3.1</v>
      </c>
      <c r="N49" s="6">
        <v>2.7</v>
      </c>
      <c r="O49" s="6">
        <v>16.2</v>
      </c>
      <c r="P49" s="6">
        <v>5</v>
      </c>
      <c r="Q49" s="6">
        <v>2</v>
      </c>
      <c r="R49" s="6"/>
      <c r="S49" s="6"/>
      <c r="T49" s="6">
        <v>382</v>
      </c>
      <c r="U49" s="6">
        <v>382</v>
      </c>
      <c r="V49" s="41">
        <f t="shared" si="0"/>
        <v>0</v>
      </c>
      <c r="W49" s="41">
        <f t="shared" si="1"/>
        <v>0</v>
      </c>
      <c r="X49" s="41">
        <f t="shared" si="2"/>
        <v>6.6333333333333329</v>
      </c>
      <c r="Y49" s="54">
        <f t="shared" si="3"/>
        <v>7.7333333333333334</v>
      </c>
      <c r="Z49" s="243">
        <f>SUM(V49:V54)</f>
        <v>0</v>
      </c>
      <c r="AA49" s="236">
        <f>SUM(W49:W54)</f>
        <v>0</v>
      </c>
      <c r="AB49" s="236">
        <f>SUM(X49:X54)</f>
        <v>40.800000000000004</v>
      </c>
      <c r="AC49" s="236">
        <f>SUM(Y49:Y54)</f>
        <v>46.400000000000006</v>
      </c>
      <c r="AD49" s="242">
        <f t="shared" ref="AD49" si="16">Z49*0.38*0.9*SQRT(3)</f>
        <v>0</v>
      </c>
      <c r="AE49" s="242">
        <f t="shared" si="12"/>
        <v>0</v>
      </c>
      <c r="AF49" s="242">
        <f t="shared" si="12"/>
        <v>24.168344148493087</v>
      </c>
      <c r="AG49" s="242">
        <f t="shared" si="12"/>
        <v>27.485567855149</v>
      </c>
      <c r="AH49" s="236">
        <f>MAX(Z49:AC54)</f>
        <v>46.400000000000006</v>
      </c>
      <c r="AI49" s="179">
        <f t="shared" ref="AI49" si="17">AH49*0.38*0.9*SQRT(3)</f>
        <v>27.485567855149</v>
      </c>
      <c r="AJ49" s="179">
        <v>156.9</v>
      </c>
    </row>
    <row r="50" spans="1:36" ht="15.75" x14ac:dyDescent="0.25">
      <c r="A50" s="121"/>
      <c r="B50" s="177"/>
      <c r="C50" s="193"/>
      <c r="D50" s="193"/>
      <c r="E50" s="4" t="s">
        <v>205</v>
      </c>
      <c r="F50" s="4"/>
      <c r="G50" s="4"/>
      <c r="H50" s="4"/>
      <c r="I50" s="4"/>
      <c r="J50" s="4"/>
      <c r="K50" s="4"/>
      <c r="L50" s="4">
        <v>36.200000000000003</v>
      </c>
      <c r="M50" s="4">
        <v>1</v>
      </c>
      <c r="N50" s="4">
        <v>0.9</v>
      </c>
      <c r="O50" s="4">
        <v>35</v>
      </c>
      <c r="P50" s="4">
        <v>3</v>
      </c>
      <c r="Q50" s="4">
        <v>0</v>
      </c>
      <c r="R50" s="32"/>
      <c r="S50" s="32"/>
      <c r="T50" s="32">
        <v>382</v>
      </c>
      <c r="U50" s="32">
        <v>382</v>
      </c>
      <c r="V50" s="34">
        <f t="shared" si="0"/>
        <v>0</v>
      </c>
      <c r="W50" s="34">
        <f t="shared" si="1"/>
        <v>0</v>
      </c>
      <c r="X50" s="34">
        <f t="shared" si="2"/>
        <v>12.700000000000001</v>
      </c>
      <c r="Y50" s="52">
        <f t="shared" si="3"/>
        <v>19</v>
      </c>
      <c r="Z50" s="244"/>
      <c r="AA50" s="237"/>
      <c r="AB50" s="237"/>
      <c r="AC50" s="237"/>
      <c r="AD50" s="237"/>
      <c r="AE50" s="237"/>
      <c r="AF50" s="237"/>
      <c r="AG50" s="237"/>
      <c r="AH50" s="237"/>
      <c r="AI50" s="180"/>
      <c r="AJ50" s="180"/>
    </row>
    <row r="51" spans="1:36" ht="15.75" x14ac:dyDescent="0.25">
      <c r="A51" s="121"/>
      <c r="B51" s="177"/>
      <c r="C51" s="193"/>
      <c r="D51" s="193"/>
      <c r="E51" s="55" t="s">
        <v>206</v>
      </c>
      <c r="F51" s="55"/>
      <c r="G51" s="55"/>
      <c r="H51" s="55"/>
      <c r="I51" s="55"/>
      <c r="J51" s="55"/>
      <c r="K51" s="55"/>
      <c r="L51" s="55">
        <v>33.5</v>
      </c>
      <c r="M51" s="55">
        <v>6.4</v>
      </c>
      <c r="N51" s="55">
        <v>24.5</v>
      </c>
      <c r="O51" s="55">
        <v>32</v>
      </c>
      <c r="P51" s="55">
        <v>5</v>
      </c>
      <c r="Q51" s="55">
        <v>22</v>
      </c>
      <c r="R51" s="31"/>
      <c r="S51" s="31"/>
      <c r="T51" s="31">
        <v>382</v>
      </c>
      <c r="U51" s="31">
        <v>382</v>
      </c>
      <c r="V51" s="34">
        <f t="shared" si="0"/>
        <v>0</v>
      </c>
      <c r="W51" s="34">
        <f t="shared" si="1"/>
        <v>0</v>
      </c>
      <c r="X51" s="34">
        <f t="shared" si="2"/>
        <v>21.466666666666669</v>
      </c>
      <c r="Y51" s="52">
        <f t="shared" si="3"/>
        <v>19.666666666666668</v>
      </c>
      <c r="Z51" s="244"/>
      <c r="AA51" s="237"/>
      <c r="AB51" s="237"/>
      <c r="AC51" s="237"/>
      <c r="AD51" s="237"/>
      <c r="AE51" s="237"/>
      <c r="AF51" s="237"/>
      <c r="AG51" s="237"/>
      <c r="AH51" s="237"/>
      <c r="AI51" s="180"/>
      <c r="AJ51" s="180"/>
    </row>
    <row r="52" spans="1:36" ht="15.75" x14ac:dyDescent="0.25">
      <c r="A52" s="121"/>
      <c r="B52" s="177"/>
      <c r="C52" s="193"/>
      <c r="D52" s="19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2"/>
      <c r="S52" s="32"/>
      <c r="T52" s="32"/>
      <c r="U52" s="32"/>
      <c r="V52" s="34">
        <f t="shared" si="0"/>
        <v>0</v>
      </c>
      <c r="W52" s="34">
        <f t="shared" si="1"/>
        <v>0</v>
      </c>
      <c r="X52" s="34">
        <f t="shared" si="2"/>
        <v>0</v>
      </c>
      <c r="Y52" s="52">
        <f t="shared" si="3"/>
        <v>0</v>
      </c>
      <c r="Z52" s="244"/>
      <c r="AA52" s="237"/>
      <c r="AB52" s="237"/>
      <c r="AC52" s="237"/>
      <c r="AD52" s="237"/>
      <c r="AE52" s="237"/>
      <c r="AF52" s="237"/>
      <c r="AG52" s="237"/>
      <c r="AH52" s="237"/>
      <c r="AI52" s="180"/>
      <c r="AJ52" s="180"/>
    </row>
    <row r="53" spans="1:36" ht="15.75" x14ac:dyDescent="0.25">
      <c r="A53" s="121"/>
      <c r="B53" s="177"/>
      <c r="C53" s="193"/>
      <c r="D53" s="193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31"/>
      <c r="S53" s="31"/>
      <c r="T53" s="31"/>
      <c r="U53" s="31"/>
      <c r="V53" s="34">
        <f t="shared" si="0"/>
        <v>0</v>
      </c>
      <c r="W53" s="34">
        <f t="shared" si="1"/>
        <v>0</v>
      </c>
      <c r="X53" s="34">
        <f t="shared" si="2"/>
        <v>0</v>
      </c>
      <c r="Y53" s="52">
        <f t="shared" si="3"/>
        <v>0</v>
      </c>
      <c r="Z53" s="244"/>
      <c r="AA53" s="237"/>
      <c r="AB53" s="237"/>
      <c r="AC53" s="237"/>
      <c r="AD53" s="237"/>
      <c r="AE53" s="237"/>
      <c r="AF53" s="237"/>
      <c r="AG53" s="237"/>
      <c r="AH53" s="237"/>
      <c r="AI53" s="180"/>
      <c r="AJ53" s="180"/>
    </row>
    <row r="54" spans="1:36" ht="16.5" thickBot="1" x14ac:dyDescent="0.3">
      <c r="A54" s="129"/>
      <c r="B54" s="196"/>
      <c r="C54" s="194"/>
      <c r="D54" s="19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30"/>
      <c r="S54" s="30"/>
      <c r="T54" s="30"/>
      <c r="U54" s="30"/>
      <c r="V54" s="35">
        <f t="shared" si="0"/>
        <v>0</v>
      </c>
      <c r="W54" s="35">
        <f t="shared" si="1"/>
        <v>0</v>
      </c>
      <c r="X54" s="35">
        <f t="shared" si="2"/>
        <v>0</v>
      </c>
      <c r="Y54" s="53">
        <f t="shared" si="3"/>
        <v>0</v>
      </c>
      <c r="Z54" s="245"/>
      <c r="AA54" s="238"/>
      <c r="AB54" s="238"/>
      <c r="AC54" s="238"/>
      <c r="AD54" s="238"/>
      <c r="AE54" s="238"/>
      <c r="AF54" s="238"/>
      <c r="AG54" s="238"/>
      <c r="AH54" s="238"/>
      <c r="AI54" s="199"/>
      <c r="AJ54" s="199"/>
    </row>
    <row r="55" spans="1:36" ht="15.75" x14ac:dyDescent="0.25">
      <c r="A55" s="120">
        <v>8</v>
      </c>
      <c r="B55" s="200" t="s">
        <v>25</v>
      </c>
      <c r="C55" s="187" t="s">
        <v>35</v>
      </c>
      <c r="D55" s="187">
        <f>400*0.9</f>
        <v>360</v>
      </c>
      <c r="E55" s="6" t="s">
        <v>207</v>
      </c>
      <c r="F55" s="6"/>
      <c r="G55" s="6"/>
      <c r="H55" s="6"/>
      <c r="I55" s="6"/>
      <c r="J55" s="6"/>
      <c r="K55" s="6"/>
      <c r="L55" s="6">
        <v>10</v>
      </c>
      <c r="M55" s="6">
        <v>5.2</v>
      </c>
      <c r="N55" s="6">
        <v>6.1</v>
      </c>
      <c r="O55" s="6">
        <v>5</v>
      </c>
      <c r="P55" s="6">
        <v>2.2000000000000002</v>
      </c>
      <c r="Q55" s="6">
        <v>0</v>
      </c>
      <c r="R55" s="6"/>
      <c r="S55" s="6"/>
      <c r="T55" s="6">
        <v>382</v>
      </c>
      <c r="U55" s="6">
        <v>385</v>
      </c>
      <c r="V55" s="41">
        <f t="shared" si="0"/>
        <v>0</v>
      </c>
      <c r="W55" s="41">
        <f t="shared" si="1"/>
        <v>0</v>
      </c>
      <c r="X55" s="41">
        <f t="shared" si="2"/>
        <v>7.0999999999999988</v>
      </c>
      <c r="Y55" s="54">
        <f t="shared" si="3"/>
        <v>3.6</v>
      </c>
      <c r="Z55" s="243">
        <f>SUM(V55:V60)</f>
        <v>0</v>
      </c>
      <c r="AA55" s="236">
        <f>SUM(W55:W60)</f>
        <v>0</v>
      </c>
      <c r="AB55" s="236">
        <f>SUM(X55:X60)</f>
        <v>22.666666666666664</v>
      </c>
      <c r="AC55" s="236">
        <f>SUM(Y55:Y60)</f>
        <v>17.066666666666666</v>
      </c>
      <c r="AD55" s="242">
        <f t="shared" ref="AD55:AG55" si="18">Z55*0.38*0.9*SQRT(3)</f>
        <v>0</v>
      </c>
      <c r="AE55" s="242">
        <f t="shared" si="18"/>
        <v>0</v>
      </c>
      <c r="AF55" s="242">
        <f t="shared" si="18"/>
        <v>13.426857860273936</v>
      </c>
      <c r="AG55" s="242">
        <f t="shared" si="18"/>
        <v>10.109634153618023</v>
      </c>
      <c r="AH55" s="236">
        <f>MAX(Z55:AC60)</f>
        <v>22.666666666666664</v>
      </c>
      <c r="AI55" s="179">
        <f t="shared" ref="AI55" si="19">AH55*0.38*0.9*SQRT(3)</f>
        <v>13.426857860273936</v>
      </c>
      <c r="AJ55" s="179">
        <v>348.84</v>
      </c>
    </row>
    <row r="56" spans="1:36" ht="31.5" x14ac:dyDescent="0.25">
      <c r="A56" s="121"/>
      <c r="B56" s="177"/>
      <c r="C56" s="190"/>
      <c r="D56" s="190"/>
      <c r="E56" s="4" t="s">
        <v>208</v>
      </c>
      <c r="F56" s="4"/>
      <c r="G56" s="4"/>
      <c r="H56" s="4"/>
      <c r="I56" s="4"/>
      <c r="J56" s="4"/>
      <c r="K56" s="4"/>
      <c r="L56" s="4">
        <v>8</v>
      </c>
      <c r="M56" s="4">
        <v>7.2</v>
      </c>
      <c r="N56" s="4">
        <v>2.5</v>
      </c>
      <c r="O56" s="4">
        <v>7</v>
      </c>
      <c r="P56" s="4">
        <v>10</v>
      </c>
      <c r="Q56" s="4">
        <v>1.5</v>
      </c>
      <c r="R56" s="32"/>
      <c r="S56" s="32"/>
      <c r="T56" s="32">
        <v>382</v>
      </c>
      <c r="U56" s="32">
        <v>385</v>
      </c>
      <c r="V56" s="34">
        <f t="shared" si="0"/>
        <v>0</v>
      </c>
      <c r="W56" s="34">
        <f t="shared" si="1"/>
        <v>0</v>
      </c>
      <c r="X56" s="34">
        <f t="shared" si="2"/>
        <v>5.8999999999999995</v>
      </c>
      <c r="Y56" s="52">
        <f t="shared" si="3"/>
        <v>6.166666666666667</v>
      </c>
      <c r="Z56" s="244"/>
      <c r="AA56" s="237"/>
      <c r="AB56" s="237"/>
      <c r="AC56" s="237"/>
      <c r="AD56" s="237"/>
      <c r="AE56" s="237"/>
      <c r="AF56" s="237"/>
      <c r="AG56" s="237"/>
      <c r="AH56" s="237"/>
      <c r="AI56" s="180"/>
      <c r="AJ56" s="180"/>
    </row>
    <row r="57" spans="1:36" ht="15.75" x14ac:dyDescent="0.25">
      <c r="A57" s="121"/>
      <c r="B57" s="177"/>
      <c r="C57" s="190"/>
      <c r="D57" s="190"/>
      <c r="E57" s="55" t="s">
        <v>209</v>
      </c>
      <c r="F57" s="55"/>
      <c r="G57" s="55"/>
      <c r="H57" s="55"/>
      <c r="I57" s="55"/>
      <c r="J57" s="55"/>
      <c r="K57" s="55"/>
      <c r="L57" s="55">
        <v>1</v>
      </c>
      <c r="M57" s="55">
        <v>0.2</v>
      </c>
      <c r="N57" s="55">
        <v>0</v>
      </c>
      <c r="O57" s="55">
        <v>0.5</v>
      </c>
      <c r="P57" s="55">
        <v>0</v>
      </c>
      <c r="Q57" s="55">
        <v>0</v>
      </c>
      <c r="R57" s="31"/>
      <c r="S57" s="31"/>
      <c r="T57" s="31">
        <v>382</v>
      </c>
      <c r="U57" s="31">
        <v>385</v>
      </c>
      <c r="V57" s="34">
        <f t="shared" ref="V57:V84" si="20">IF(AND(F57=0,G57=0,H57=0),0,IF(AND(F57=0,G57=0),H57,IF(AND(F57=0,H57=0),G57,IF(AND(G57=0,H57=0),F57,IF(F57=0,(G57+H57)/2,IF(G57=0,(F57+H57)/2,IF(H57=0,(F57+G57)/2,(F57+G57+H57)/3)))))))</f>
        <v>0</v>
      </c>
      <c r="W57" s="34">
        <f t="shared" ref="W57:W84" si="21">IF(AND(I57=0,J57=0,K57=0),0,IF(AND(I57=0,J57=0),K57,IF(AND(I57=0,K57=0),J57,IF(AND(J57=0,K57=0),I57,IF(I57=0,(J57+K57)/2,IF(J57=0,(I57+K57)/2,IF(K57=0,(I57+J57)/2,(I57+J57+K57)/3)))))))</f>
        <v>0</v>
      </c>
      <c r="X57" s="34">
        <f t="shared" ref="X57:X84" si="22">IF(AND(L57=0,M57=0,N57=0),0,IF(AND(L57=0,M57=0),N57,IF(AND(L57=0,N57=0),M57,IF(AND(M57=0,N57=0),L57,IF(L57=0,(M57+N57)/2,IF(M57=0,(L57+N57)/2,IF(N57=0,(L57+M57)/2,(L57+M57+N57)/3)))))))</f>
        <v>0.6</v>
      </c>
      <c r="Y57" s="52">
        <f t="shared" ref="Y57:Y84" si="23">IF(AND(O57=0,P57=0,Q57=0),0,IF(AND(O57=0,P57=0),Q57,IF(AND(O57=0,Q57=0),P57,IF(AND(P57=0,Q57=0),O57,IF(O57=0,(P57+Q57)/2,IF(P57=0,(O57+Q57)/2,IF(Q57=0,(O57+P57)/2,(O57+P57+Q57)/3)))))))</f>
        <v>0.5</v>
      </c>
      <c r="Z57" s="244"/>
      <c r="AA57" s="237"/>
      <c r="AB57" s="237"/>
      <c r="AC57" s="237"/>
      <c r="AD57" s="237"/>
      <c r="AE57" s="237"/>
      <c r="AF57" s="237"/>
      <c r="AG57" s="237"/>
      <c r="AH57" s="237"/>
      <c r="AI57" s="180"/>
      <c r="AJ57" s="180"/>
    </row>
    <row r="58" spans="1:36" ht="15.75" x14ac:dyDescent="0.25">
      <c r="A58" s="121"/>
      <c r="B58" s="177"/>
      <c r="C58" s="190"/>
      <c r="D58" s="190"/>
      <c r="E58" s="4" t="s">
        <v>210</v>
      </c>
      <c r="F58" s="4"/>
      <c r="G58" s="4"/>
      <c r="H58" s="4"/>
      <c r="I58" s="4"/>
      <c r="J58" s="4"/>
      <c r="K58" s="4"/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32"/>
      <c r="S58" s="32"/>
      <c r="T58" s="32">
        <v>382</v>
      </c>
      <c r="U58" s="32">
        <v>385</v>
      </c>
      <c r="V58" s="34">
        <f t="shared" si="20"/>
        <v>0</v>
      </c>
      <c r="W58" s="34">
        <f t="shared" si="21"/>
        <v>0</v>
      </c>
      <c r="X58" s="34">
        <f t="shared" si="22"/>
        <v>0</v>
      </c>
      <c r="Y58" s="52">
        <f t="shared" si="23"/>
        <v>0</v>
      </c>
      <c r="Z58" s="244"/>
      <c r="AA58" s="237"/>
      <c r="AB58" s="237"/>
      <c r="AC58" s="237"/>
      <c r="AD58" s="237"/>
      <c r="AE58" s="237"/>
      <c r="AF58" s="237"/>
      <c r="AG58" s="237"/>
      <c r="AH58" s="237"/>
      <c r="AI58" s="180"/>
      <c r="AJ58" s="180"/>
    </row>
    <row r="59" spans="1:36" ht="15.75" x14ac:dyDescent="0.25">
      <c r="A59" s="121"/>
      <c r="B59" s="177"/>
      <c r="C59" s="190"/>
      <c r="D59" s="190"/>
      <c r="E59" s="55" t="s">
        <v>211</v>
      </c>
      <c r="F59" s="55"/>
      <c r="G59" s="55"/>
      <c r="H59" s="55"/>
      <c r="I59" s="55"/>
      <c r="J59" s="55"/>
      <c r="K59" s="55"/>
      <c r="L59" s="55">
        <v>9.1999999999999993</v>
      </c>
      <c r="M59" s="55">
        <v>10</v>
      </c>
      <c r="N59" s="55">
        <v>8</v>
      </c>
      <c r="O59" s="55">
        <v>8</v>
      </c>
      <c r="P59" s="55">
        <v>5.2</v>
      </c>
      <c r="Q59" s="55">
        <v>7.2</v>
      </c>
      <c r="R59" s="31"/>
      <c r="S59" s="31"/>
      <c r="T59" s="31">
        <v>382</v>
      </c>
      <c r="U59" s="31">
        <v>385</v>
      </c>
      <c r="V59" s="34">
        <f t="shared" si="20"/>
        <v>0</v>
      </c>
      <c r="W59" s="34">
        <f t="shared" si="21"/>
        <v>0</v>
      </c>
      <c r="X59" s="34">
        <f t="shared" si="22"/>
        <v>9.0666666666666664</v>
      </c>
      <c r="Y59" s="52">
        <f t="shared" si="23"/>
        <v>6.8</v>
      </c>
      <c r="Z59" s="244"/>
      <c r="AA59" s="237"/>
      <c r="AB59" s="237"/>
      <c r="AC59" s="237"/>
      <c r="AD59" s="237"/>
      <c r="AE59" s="237"/>
      <c r="AF59" s="237"/>
      <c r="AG59" s="237"/>
      <c r="AH59" s="237"/>
      <c r="AI59" s="180"/>
      <c r="AJ59" s="180"/>
    </row>
    <row r="60" spans="1:36" ht="16.5" thickBot="1" x14ac:dyDescent="0.3">
      <c r="A60" s="129"/>
      <c r="B60" s="196"/>
      <c r="C60" s="191"/>
      <c r="D60" s="19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30"/>
      <c r="S60" s="30"/>
      <c r="T60" s="30"/>
      <c r="U60" s="30"/>
      <c r="V60" s="35">
        <f t="shared" si="20"/>
        <v>0</v>
      </c>
      <c r="W60" s="35">
        <f t="shared" si="21"/>
        <v>0</v>
      </c>
      <c r="X60" s="35">
        <f t="shared" si="22"/>
        <v>0</v>
      </c>
      <c r="Y60" s="53">
        <f t="shared" si="23"/>
        <v>0</v>
      </c>
      <c r="Z60" s="245"/>
      <c r="AA60" s="238"/>
      <c r="AB60" s="238"/>
      <c r="AC60" s="238"/>
      <c r="AD60" s="238"/>
      <c r="AE60" s="238"/>
      <c r="AF60" s="238"/>
      <c r="AG60" s="238"/>
      <c r="AH60" s="238"/>
      <c r="AI60" s="199"/>
      <c r="AJ60" s="199"/>
    </row>
    <row r="61" spans="1:36" ht="15.75" x14ac:dyDescent="0.25">
      <c r="A61" s="120">
        <v>9</v>
      </c>
      <c r="B61" s="200" t="s">
        <v>58</v>
      </c>
      <c r="C61" s="187" t="s">
        <v>19</v>
      </c>
      <c r="D61" s="187">
        <f>250*0.9</f>
        <v>225</v>
      </c>
      <c r="E61" s="6" t="s">
        <v>212</v>
      </c>
      <c r="F61" s="6"/>
      <c r="G61" s="6"/>
      <c r="H61" s="6"/>
      <c r="I61" s="6"/>
      <c r="J61" s="6"/>
      <c r="K61" s="6"/>
      <c r="L61" s="6">
        <v>45.3</v>
      </c>
      <c r="M61" s="6">
        <v>40.1</v>
      </c>
      <c r="N61" s="6">
        <v>38.200000000000003</v>
      </c>
      <c r="O61" s="6">
        <v>44</v>
      </c>
      <c r="P61" s="6">
        <v>28</v>
      </c>
      <c r="Q61" s="6">
        <v>25.2</v>
      </c>
      <c r="R61" s="6"/>
      <c r="S61" s="6"/>
      <c r="T61" s="6">
        <v>390</v>
      </c>
      <c r="U61" s="6">
        <v>395</v>
      </c>
      <c r="V61" s="41">
        <f t="shared" si="20"/>
        <v>0</v>
      </c>
      <c r="W61" s="41">
        <f t="shared" si="21"/>
        <v>0</v>
      </c>
      <c r="X61" s="41">
        <f t="shared" si="22"/>
        <v>41.2</v>
      </c>
      <c r="Y61" s="54">
        <f t="shared" si="23"/>
        <v>32.4</v>
      </c>
      <c r="Z61" s="243">
        <f>SUM(V61:V62)</f>
        <v>0</v>
      </c>
      <c r="AA61" s="236">
        <f>SUM(W61:W62)</f>
        <v>0</v>
      </c>
      <c r="AB61" s="236">
        <f>SUM(X61:X62)</f>
        <v>41.2</v>
      </c>
      <c r="AC61" s="236">
        <f>SUM(Y61:Y62)</f>
        <v>32.4</v>
      </c>
      <c r="AD61" s="242">
        <f t="shared" ref="AD61:AG63" si="24">Z61*0.38*0.9*SQRT(3)</f>
        <v>0</v>
      </c>
      <c r="AE61" s="242">
        <f t="shared" si="24"/>
        <v>0</v>
      </c>
      <c r="AF61" s="242">
        <f t="shared" si="24"/>
        <v>24.405288698968508</v>
      </c>
      <c r="AG61" s="242">
        <f t="shared" si="24"/>
        <v>19.192508588509213</v>
      </c>
      <c r="AH61" s="236">
        <f>MAX(Z61:AC62)</f>
        <v>41.2</v>
      </c>
      <c r="AI61" s="179">
        <f t="shared" ref="AI61" si="25">AH61*0.38*0.9*SQRT(3)</f>
        <v>24.405288698968508</v>
      </c>
      <c r="AJ61" s="179">
        <v>209.2</v>
      </c>
    </row>
    <row r="62" spans="1:36" ht="16.5" thickBot="1" x14ac:dyDescent="0.3">
      <c r="A62" s="129"/>
      <c r="B62" s="196"/>
      <c r="C62" s="191"/>
      <c r="D62" s="19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30"/>
      <c r="S62" s="30"/>
      <c r="T62" s="30"/>
      <c r="U62" s="30"/>
      <c r="V62" s="35">
        <f t="shared" si="20"/>
        <v>0</v>
      </c>
      <c r="W62" s="35">
        <f t="shared" si="21"/>
        <v>0</v>
      </c>
      <c r="X62" s="35">
        <f t="shared" si="22"/>
        <v>0</v>
      </c>
      <c r="Y62" s="53">
        <f t="shared" si="23"/>
        <v>0</v>
      </c>
      <c r="Z62" s="245"/>
      <c r="AA62" s="238"/>
      <c r="AB62" s="238"/>
      <c r="AC62" s="238"/>
      <c r="AD62" s="238"/>
      <c r="AE62" s="238"/>
      <c r="AF62" s="238"/>
      <c r="AG62" s="238"/>
      <c r="AH62" s="238"/>
      <c r="AI62" s="199"/>
      <c r="AJ62" s="199"/>
    </row>
    <row r="63" spans="1:36" ht="15.75" x14ac:dyDescent="0.25">
      <c r="A63" s="120">
        <v>10</v>
      </c>
      <c r="B63" s="200" t="s">
        <v>26</v>
      </c>
      <c r="C63" s="197" t="s">
        <v>45</v>
      </c>
      <c r="D63" s="197">
        <f>100*0.9</f>
        <v>90</v>
      </c>
      <c r="E63" s="6" t="s">
        <v>213</v>
      </c>
      <c r="F63" s="6"/>
      <c r="G63" s="6"/>
      <c r="H63" s="6"/>
      <c r="I63" s="6"/>
      <c r="J63" s="6"/>
      <c r="K63" s="6"/>
      <c r="L63" s="6">
        <v>12.2</v>
      </c>
      <c r="M63" s="6">
        <v>10.3</v>
      </c>
      <c r="N63" s="6">
        <v>5.2</v>
      </c>
      <c r="O63" s="6">
        <v>10.5</v>
      </c>
      <c r="P63" s="6">
        <v>10</v>
      </c>
      <c r="Q63" s="6">
        <v>4</v>
      </c>
      <c r="R63" s="6"/>
      <c r="S63" s="6"/>
      <c r="T63" s="6">
        <v>380</v>
      </c>
      <c r="U63" s="6">
        <v>380</v>
      </c>
      <c r="V63" s="41">
        <f t="shared" si="20"/>
        <v>0</v>
      </c>
      <c r="W63" s="41">
        <f t="shared" si="21"/>
        <v>0</v>
      </c>
      <c r="X63" s="41">
        <f t="shared" si="22"/>
        <v>9.2333333333333325</v>
      </c>
      <c r="Y63" s="54">
        <f t="shared" si="23"/>
        <v>8.1666666666666661</v>
      </c>
      <c r="Z63" s="243">
        <f>SUM(V63:V64)</f>
        <v>0</v>
      </c>
      <c r="AA63" s="236">
        <f>SUM(W63:W64)</f>
        <v>0</v>
      </c>
      <c r="AB63" s="236">
        <f>SUM(X63:X64)</f>
        <v>9.2333333333333325</v>
      </c>
      <c r="AC63" s="236">
        <f>SUM(Y63:Y64)</f>
        <v>8.1666666666666661</v>
      </c>
      <c r="AD63" s="242">
        <f t="shared" ref="AD63" si="26">Z63*0.38*0.9*SQRT(3)</f>
        <v>0</v>
      </c>
      <c r="AE63" s="242">
        <f t="shared" si="24"/>
        <v>0</v>
      </c>
      <c r="AF63" s="242">
        <f t="shared" si="24"/>
        <v>5.4694700401410001</v>
      </c>
      <c r="AG63" s="242">
        <f t="shared" si="24"/>
        <v>4.8376179055398731</v>
      </c>
      <c r="AH63" s="236">
        <f>MAX(Z63:AC64)</f>
        <v>9.2333333333333325</v>
      </c>
      <c r="AI63" s="179">
        <f t="shared" ref="AI63" si="27">AH63*0.38*0.9*SQRT(3)</f>
        <v>5.4694700401410001</v>
      </c>
      <c r="AJ63" s="179">
        <v>84.53</v>
      </c>
    </row>
    <row r="64" spans="1:36" ht="16.5" thickBot="1" x14ac:dyDescent="0.3">
      <c r="A64" s="129"/>
      <c r="B64" s="196"/>
      <c r="C64" s="194"/>
      <c r="D64" s="19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30"/>
      <c r="S64" s="30"/>
      <c r="T64" s="30"/>
      <c r="U64" s="30"/>
      <c r="V64" s="35">
        <f t="shared" si="20"/>
        <v>0</v>
      </c>
      <c r="W64" s="35">
        <f t="shared" si="21"/>
        <v>0</v>
      </c>
      <c r="X64" s="35">
        <f t="shared" si="22"/>
        <v>0</v>
      </c>
      <c r="Y64" s="53">
        <f t="shared" si="23"/>
        <v>0</v>
      </c>
      <c r="Z64" s="245"/>
      <c r="AA64" s="238"/>
      <c r="AB64" s="238"/>
      <c r="AC64" s="238"/>
      <c r="AD64" s="238"/>
      <c r="AE64" s="238"/>
      <c r="AF64" s="238"/>
      <c r="AG64" s="238"/>
      <c r="AH64" s="238"/>
      <c r="AI64" s="199"/>
      <c r="AJ64" s="199"/>
    </row>
    <row r="65" spans="1:36" ht="15.75" x14ac:dyDescent="0.25">
      <c r="A65" s="120">
        <v>11</v>
      </c>
      <c r="B65" s="200" t="s">
        <v>27</v>
      </c>
      <c r="C65" s="187" t="s">
        <v>45</v>
      </c>
      <c r="D65" s="187">
        <f>100*0.9</f>
        <v>90</v>
      </c>
      <c r="E65" s="6" t="s">
        <v>214</v>
      </c>
      <c r="F65" s="6"/>
      <c r="G65" s="6"/>
      <c r="H65" s="6"/>
      <c r="I65" s="6"/>
      <c r="J65" s="6"/>
      <c r="K65" s="6"/>
      <c r="L65" s="6">
        <v>8</v>
      </c>
      <c r="M65" s="6">
        <v>1</v>
      </c>
      <c r="N65" s="6">
        <v>1.5</v>
      </c>
      <c r="O65" s="6">
        <v>4</v>
      </c>
      <c r="P65" s="6">
        <v>0</v>
      </c>
      <c r="Q65" s="6">
        <v>0.4</v>
      </c>
      <c r="R65" s="6"/>
      <c r="S65" s="6"/>
      <c r="T65" s="6">
        <v>380</v>
      </c>
      <c r="U65" s="6">
        <v>380</v>
      </c>
      <c r="V65" s="41">
        <f t="shared" si="20"/>
        <v>0</v>
      </c>
      <c r="W65" s="41">
        <f t="shared" si="21"/>
        <v>0</v>
      </c>
      <c r="X65" s="41">
        <f t="shared" si="22"/>
        <v>3.5</v>
      </c>
      <c r="Y65" s="54">
        <f t="shared" si="23"/>
        <v>2.2000000000000002</v>
      </c>
      <c r="Z65" s="243">
        <f>SUM(V65:V68)</f>
        <v>0</v>
      </c>
      <c r="AA65" s="236">
        <f>SUM(W65:W68)</f>
        <v>0</v>
      </c>
      <c r="AB65" s="236">
        <f>SUM(X65:X68)</f>
        <v>7.4333333333333336</v>
      </c>
      <c r="AC65" s="236">
        <f>SUM(Y65:Y68)</f>
        <v>4.0333333333333332</v>
      </c>
      <c r="AD65" s="242">
        <f t="shared" ref="AD65:AG69" si="28">Z65*0.38*0.9*SQRT(3)</f>
        <v>0</v>
      </c>
      <c r="AE65" s="242">
        <f t="shared" si="28"/>
        <v>0</v>
      </c>
      <c r="AF65" s="242">
        <f t="shared" si="28"/>
        <v>4.4032195630016</v>
      </c>
      <c r="AG65" s="242">
        <f t="shared" si="28"/>
        <v>2.3891908839605089</v>
      </c>
      <c r="AH65" s="236">
        <f>MAX(Z65:AC68)</f>
        <v>7.4333333333333336</v>
      </c>
      <c r="AI65" s="179">
        <f t="shared" ref="AI65" si="29">AH65*0.38*0.9*SQRT(3)</f>
        <v>4.4032195630016</v>
      </c>
      <c r="AJ65" s="179">
        <v>87.71</v>
      </c>
    </row>
    <row r="66" spans="1:36" ht="15.75" x14ac:dyDescent="0.25">
      <c r="A66" s="121"/>
      <c r="B66" s="177"/>
      <c r="C66" s="190"/>
      <c r="D66" s="190"/>
      <c r="E66" s="4" t="s">
        <v>215</v>
      </c>
      <c r="F66" s="4"/>
      <c r="G66" s="4"/>
      <c r="H66" s="4"/>
      <c r="I66" s="4"/>
      <c r="J66" s="4"/>
      <c r="K66" s="4"/>
      <c r="L66" s="4">
        <v>5</v>
      </c>
      <c r="M66" s="4">
        <v>4</v>
      </c>
      <c r="N66" s="4">
        <v>2.8</v>
      </c>
      <c r="O66" s="4">
        <v>3</v>
      </c>
      <c r="P66" s="4">
        <v>1.5</v>
      </c>
      <c r="Q66" s="4">
        <v>1</v>
      </c>
      <c r="R66" s="32"/>
      <c r="S66" s="32"/>
      <c r="T66" s="32">
        <v>380</v>
      </c>
      <c r="U66" s="32">
        <v>380</v>
      </c>
      <c r="V66" s="34">
        <f t="shared" si="20"/>
        <v>0</v>
      </c>
      <c r="W66" s="34">
        <f t="shared" si="21"/>
        <v>0</v>
      </c>
      <c r="X66" s="34">
        <f t="shared" si="22"/>
        <v>3.9333333333333336</v>
      </c>
      <c r="Y66" s="52">
        <f t="shared" si="23"/>
        <v>1.8333333333333333</v>
      </c>
      <c r="Z66" s="244"/>
      <c r="AA66" s="237"/>
      <c r="AB66" s="237"/>
      <c r="AC66" s="237"/>
      <c r="AD66" s="237"/>
      <c r="AE66" s="237"/>
      <c r="AF66" s="237"/>
      <c r="AG66" s="237"/>
      <c r="AH66" s="237"/>
      <c r="AI66" s="180"/>
      <c r="AJ66" s="180"/>
    </row>
    <row r="67" spans="1:36" ht="15.75" x14ac:dyDescent="0.25">
      <c r="A67" s="121"/>
      <c r="B67" s="177"/>
      <c r="C67" s="190"/>
      <c r="D67" s="190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31"/>
      <c r="S67" s="31"/>
      <c r="T67" s="31"/>
      <c r="U67" s="31"/>
      <c r="V67" s="34">
        <f t="shared" si="20"/>
        <v>0</v>
      </c>
      <c r="W67" s="34">
        <f t="shared" si="21"/>
        <v>0</v>
      </c>
      <c r="X67" s="34">
        <f t="shared" si="22"/>
        <v>0</v>
      </c>
      <c r="Y67" s="52">
        <f t="shared" si="23"/>
        <v>0</v>
      </c>
      <c r="Z67" s="244"/>
      <c r="AA67" s="237"/>
      <c r="AB67" s="237"/>
      <c r="AC67" s="237"/>
      <c r="AD67" s="237"/>
      <c r="AE67" s="237"/>
      <c r="AF67" s="237"/>
      <c r="AG67" s="237"/>
      <c r="AH67" s="237"/>
      <c r="AI67" s="180"/>
      <c r="AJ67" s="180"/>
    </row>
    <row r="68" spans="1:36" ht="16.5" thickBot="1" x14ac:dyDescent="0.3">
      <c r="A68" s="129"/>
      <c r="B68" s="196"/>
      <c r="C68" s="191"/>
      <c r="D68" s="19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30"/>
      <c r="S68" s="30"/>
      <c r="T68" s="30"/>
      <c r="U68" s="30"/>
      <c r="V68" s="35">
        <f t="shared" si="20"/>
        <v>0</v>
      </c>
      <c r="W68" s="35">
        <f t="shared" si="21"/>
        <v>0</v>
      </c>
      <c r="X68" s="35">
        <f t="shared" si="22"/>
        <v>0</v>
      </c>
      <c r="Y68" s="53">
        <f t="shared" si="23"/>
        <v>0</v>
      </c>
      <c r="Z68" s="245"/>
      <c r="AA68" s="238"/>
      <c r="AB68" s="238"/>
      <c r="AC68" s="238"/>
      <c r="AD68" s="238"/>
      <c r="AE68" s="238"/>
      <c r="AF68" s="238"/>
      <c r="AG68" s="238"/>
      <c r="AH68" s="238"/>
      <c r="AI68" s="199"/>
      <c r="AJ68" s="199"/>
    </row>
    <row r="69" spans="1:36" ht="15.75" x14ac:dyDescent="0.25">
      <c r="A69" s="120">
        <v>12</v>
      </c>
      <c r="B69" s="200" t="s">
        <v>28</v>
      </c>
      <c r="C69" s="187" t="s">
        <v>45</v>
      </c>
      <c r="D69" s="187">
        <f>100*0.9</f>
        <v>90</v>
      </c>
      <c r="E69" s="6" t="s">
        <v>216</v>
      </c>
      <c r="F69" s="6"/>
      <c r="G69" s="6"/>
      <c r="H69" s="6"/>
      <c r="I69" s="6"/>
      <c r="J69" s="6"/>
      <c r="K69" s="6"/>
      <c r="L69" s="6">
        <v>50</v>
      </c>
      <c r="M69" s="6">
        <v>56</v>
      </c>
      <c r="N69" s="6">
        <v>52</v>
      </c>
      <c r="O69" s="6">
        <v>44.8</v>
      </c>
      <c r="P69" s="6">
        <v>57</v>
      </c>
      <c r="Q69" s="6">
        <v>42.6</v>
      </c>
      <c r="R69" s="6"/>
      <c r="S69" s="6"/>
      <c r="T69" s="6">
        <v>380</v>
      </c>
      <c r="U69" s="6">
        <v>380</v>
      </c>
      <c r="V69" s="41">
        <f t="shared" si="20"/>
        <v>0</v>
      </c>
      <c r="W69" s="41">
        <f t="shared" si="21"/>
        <v>0</v>
      </c>
      <c r="X69" s="41">
        <f t="shared" si="22"/>
        <v>52.666666666666664</v>
      </c>
      <c r="Y69" s="54">
        <f t="shared" si="23"/>
        <v>48.133333333333333</v>
      </c>
      <c r="Z69" s="243">
        <f>SUM(V69:V72)</f>
        <v>0</v>
      </c>
      <c r="AA69" s="236">
        <f>SUM(W69:W72)</f>
        <v>0</v>
      </c>
      <c r="AB69" s="236">
        <f>SUM(X69:X72)</f>
        <v>58</v>
      </c>
      <c r="AC69" s="236">
        <f>SUM(Y69:Y72)</f>
        <v>55.333333333333336</v>
      </c>
      <c r="AD69" s="242">
        <f t="shared" ref="AD69" si="30">Z69*0.38*0.9*SQRT(3)</f>
        <v>0</v>
      </c>
      <c r="AE69" s="242">
        <f t="shared" si="28"/>
        <v>0</v>
      </c>
      <c r="AF69" s="242">
        <f t="shared" si="28"/>
        <v>34.356959818936247</v>
      </c>
      <c r="AG69" s="242">
        <f t="shared" si="28"/>
        <v>32.77732948243343</v>
      </c>
      <c r="AH69" s="236">
        <f>MAX(Z69:AC72)</f>
        <v>58</v>
      </c>
      <c r="AI69" s="179">
        <f t="shared" ref="AI69" si="31">AH69*0.38*0.9*SQRT(3)</f>
        <v>34.356959818936247</v>
      </c>
      <c r="AJ69" s="179">
        <v>60.38</v>
      </c>
    </row>
    <row r="70" spans="1:36" ht="15.75" x14ac:dyDescent="0.25">
      <c r="A70" s="121"/>
      <c r="B70" s="177"/>
      <c r="C70" s="190"/>
      <c r="D70" s="190"/>
      <c r="E70" s="4" t="s">
        <v>217</v>
      </c>
      <c r="F70" s="4"/>
      <c r="G70" s="4"/>
      <c r="H70" s="4"/>
      <c r="I70" s="4"/>
      <c r="J70" s="4"/>
      <c r="K70" s="4"/>
      <c r="L70" s="4">
        <v>5</v>
      </c>
      <c r="M70" s="4">
        <v>6</v>
      </c>
      <c r="N70" s="4">
        <v>5</v>
      </c>
      <c r="O70" s="4">
        <v>5.2</v>
      </c>
      <c r="P70" s="4">
        <v>4.8</v>
      </c>
      <c r="Q70" s="4">
        <v>4.2</v>
      </c>
      <c r="R70" s="32"/>
      <c r="S70" s="32"/>
      <c r="T70" s="32">
        <v>380</v>
      </c>
      <c r="U70" s="32">
        <v>380</v>
      </c>
      <c r="V70" s="34">
        <f t="shared" si="20"/>
        <v>0</v>
      </c>
      <c r="W70" s="34">
        <f t="shared" si="21"/>
        <v>0</v>
      </c>
      <c r="X70" s="34">
        <f t="shared" si="22"/>
        <v>5.333333333333333</v>
      </c>
      <c r="Y70" s="52">
        <f t="shared" si="23"/>
        <v>4.7333333333333334</v>
      </c>
      <c r="Z70" s="244"/>
      <c r="AA70" s="237"/>
      <c r="AB70" s="237"/>
      <c r="AC70" s="237"/>
      <c r="AD70" s="237"/>
      <c r="AE70" s="237"/>
      <c r="AF70" s="237"/>
      <c r="AG70" s="237"/>
      <c r="AH70" s="237"/>
      <c r="AI70" s="180"/>
      <c r="AJ70" s="180"/>
    </row>
    <row r="71" spans="1:36" ht="15.75" x14ac:dyDescent="0.25">
      <c r="A71" s="121"/>
      <c r="B71" s="177"/>
      <c r="C71" s="190"/>
      <c r="D71" s="190"/>
      <c r="E71" s="55" t="s">
        <v>218</v>
      </c>
      <c r="F71" s="55"/>
      <c r="G71" s="55"/>
      <c r="H71" s="55"/>
      <c r="I71" s="55"/>
      <c r="J71" s="55"/>
      <c r="K71" s="55"/>
      <c r="L71" s="55">
        <v>0</v>
      </c>
      <c r="M71" s="55">
        <v>0</v>
      </c>
      <c r="N71" s="55">
        <v>0</v>
      </c>
      <c r="O71" s="55">
        <v>3.2</v>
      </c>
      <c r="P71" s="55">
        <v>2.2000000000000002</v>
      </c>
      <c r="Q71" s="55">
        <v>2</v>
      </c>
      <c r="R71" s="55"/>
      <c r="S71" s="55"/>
      <c r="T71" s="55">
        <v>380</v>
      </c>
      <c r="U71" s="55">
        <v>380</v>
      </c>
      <c r="V71" s="34">
        <f t="shared" si="20"/>
        <v>0</v>
      </c>
      <c r="W71" s="34">
        <f t="shared" si="21"/>
        <v>0</v>
      </c>
      <c r="X71" s="34">
        <f t="shared" si="22"/>
        <v>0</v>
      </c>
      <c r="Y71" s="52">
        <f t="shared" si="23"/>
        <v>2.4666666666666668</v>
      </c>
      <c r="Z71" s="244"/>
      <c r="AA71" s="237"/>
      <c r="AB71" s="237"/>
      <c r="AC71" s="237"/>
      <c r="AD71" s="237"/>
      <c r="AE71" s="237"/>
      <c r="AF71" s="237"/>
      <c r="AG71" s="237"/>
      <c r="AH71" s="237"/>
      <c r="AI71" s="180"/>
      <c r="AJ71" s="180"/>
    </row>
    <row r="72" spans="1:36" ht="16.5" thickBot="1" x14ac:dyDescent="0.3">
      <c r="A72" s="129"/>
      <c r="B72" s="196"/>
      <c r="C72" s="191"/>
      <c r="D72" s="19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30"/>
      <c r="S72" s="30"/>
      <c r="T72" s="30"/>
      <c r="U72" s="30"/>
      <c r="V72" s="35">
        <f t="shared" si="20"/>
        <v>0</v>
      </c>
      <c r="W72" s="35">
        <f t="shared" si="21"/>
        <v>0</v>
      </c>
      <c r="X72" s="35">
        <f t="shared" si="22"/>
        <v>0</v>
      </c>
      <c r="Y72" s="53">
        <f t="shared" si="23"/>
        <v>0</v>
      </c>
      <c r="Z72" s="245"/>
      <c r="AA72" s="238"/>
      <c r="AB72" s="238"/>
      <c r="AC72" s="238"/>
      <c r="AD72" s="238"/>
      <c r="AE72" s="238"/>
      <c r="AF72" s="238"/>
      <c r="AG72" s="238"/>
      <c r="AH72" s="238"/>
      <c r="AI72" s="199"/>
      <c r="AJ72" s="199"/>
    </row>
    <row r="73" spans="1:36" ht="31.5" x14ac:dyDescent="0.25">
      <c r="A73" s="120">
        <v>13</v>
      </c>
      <c r="B73" s="200" t="s">
        <v>29</v>
      </c>
      <c r="C73" s="187" t="s">
        <v>35</v>
      </c>
      <c r="D73" s="187">
        <f>400*0.9</f>
        <v>360</v>
      </c>
      <c r="E73" s="6" t="s">
        <v>219</v>
      </c>
      <c r="F73" s="6"/>
      <c r="G73" s="6"/>
      <c r="H73" s="6"/>
      <c r="I73" s="6"/>
      <c r="J73" s="6"/>
      <c r="K73" s="6"/>
      <c r="L73" s="6">
        <v>28</v>
      </c>
      <c r="M73" s="6">
        <v>72.400000000000006</v>
      </c>
      <c r="N73" s="6">
        <v>34.1</v>
      </c>
      <c r="O73" s="6">
        <v>32</v>
      </c>
      <c r="P73" s="6">
        <v>70</v>
      </c>
      <c r="Q73" s="6">
        <v>33.5</v>
      </c>
      <c r="R73" s="6"/>
      <c r="S73" s="6"/>
      <c r="T73" s="6">
        <v>381</v>
      </c>
      <c r="U73" s="6">
        <v>380</v>
      </c>
      <c r="V73" s="41">
        <f t="shared" si="20"/>
        <v>0</v>
      </c>
      <c r="W73" s="41">
        <f t="shared" si="21"/>
        <v>0</v>
      </c>
      <c r="X73" s="41">
        <f t="shared" si="22"/>
        <v>44.833333333333336</v>
      </c>
      <c r="Y73" s="54">
        <f t="shared" si="23"/>
        <v>45.166666666666664</v>
      </c>
      <c r="Z73" s="243">
        <f>SUM(V73:V80)</f>
        <v>0</v>
      </c>
      <c r="AA73" s="236">
        <f>SUM(W73:W80)</f>
        <v>0</v>
      </c>
      <c r="AB73" s="236">
        <f>SUM(X73:X80)</f>
        <v>143.66666666666669</v>
      </c>
      <c r="AC73" s="236">
        <f>SUM(Y73:Y80)</f>
        <v>143.26666666666665</v>
      </c>
      <c r="AD73" s="242">
        <f t="shared" ref="AD73:AG73" si="32">Z73*0.38*0.9*SQRT(3)</f>
        <v>0</v>
      </c>
      <c r="AE73" s="242">
        <f t="shared" si="32"/>
        <v>0</v>
      </c>
      <c r="AF73" s="242">
        <f t="shared" si="32"/>
        <v>85.102584379089222</v>
      </c>
      <c r="AG73" s="242">
        <f t="shared" si="32"/>
        <v>84.86563982861378</v>
      </c>
      <c r="AH73" s="236">
        <f>MAX(Z73:AC80)</f>
        <v>143.66666666666669</v>
      </c>
      <c r="AI73" s="179">
        <f t="shared" ref="AI73" si="33">AH73*0.38*0.9*SQRT(3)</f>
        <v>85.102584379089222</v>
      </c>
      <c r="AJ73" s="179">
        <v>331.57</v>
      </c>
    </row>
    <row r="74" spans="1:36" ht="15.75" x14ac:dyDescent="0.25">
      <c r="A74" s="121"/>
      <c r="B74" s="177"/>
      <c r="C74" s="190"/>
      <c r="D74" s="190"/>
      <c r="E74" s="4" t="s">
        <v>220</v>
      </c>
      <c r="F74" s="4"/>
      <c r="G74" s="4"/>
      <c r="H74" s="4"/>
      <c r="I74" s="4"/>
      <c r="J74" s="4"/>
      <c r="K74" s="4"/>
      <c r="L74" s="4">
        <v>14.6</v>
      </c>
      <c r="M74" s="4">
        <v>0</v>
      </c>
      <c r="N74" s="4">
        <v>0</v>
      </c>
      <c r="O74" s="4">
        <v>16</v>
      </c>
      <c r="P74" s="4">
        <v>0</v>
      </c>
      <c r="Q74" s="4">
        <v>0</v>
      </c>
      <c r="R74" s="32"/>
      <c r="S74" s="32"/>
      <c r="T74" s="32">
        <v>381</v>
      </c>
      <c r="U74" s="32">
        <v>380</v>
      </c>
      <c r="V74" s="34">
        <f t="shared" si="20"/>
        <v>0</v>
      </c>
      <c r="W74" s="34">
        <f t="shared" si="21"/>
        <v>0</v>
      </c>
      <c r="X74" s="34">
        <f t="shared" si="22"/>
        <v>14.6</v>
      </c>
      <c r="Y74" s="52">
        <f t="shared" si="23"/>
        <v>16</v>
      </c>
      <c r="Z74" s="244"/>
      <c r="AA74" s="237"/>
      <c r="AB74" s="237"/>
      <c r="AC74" s="237"/>
      <c r="AD74" s="237"/>
      <c r="AE74" s="237"/>
      <c r="AF74" s="237"/>
      <c r="AG74" s="237"/>
      <c r="AH74" s="237"/>
      <c r="AI74" s="180"/>
      <c r="AJ74" s="180"/>
    </row>
    <row r="75" spans="1:36" ht="15.75" x14ac:dyDescent="0.25">
      <c r="A75" s="121"/>
      <c r="B75" s="177"/>
      <c r="C75" s="190"/>
      <c r="D75" s="190"/>
      <c r="E75" s="55" t="s">
        <v>221</v>
      </c>
      <c r="F75" s="55"/>
      <c r="G75" s="55"/>
      <c r="H75" s="55"/>
      <c r="I75" s="55"/>
      <c r="J75" s="55"/>
      <c r="K75" s="55"/>
      <c r="L75" s="55">
        <v>7.7</v>
      </c>
      <c r="M75" s="55">
        <v>4.7</v>
      </c>
      <c r="N75" s="55">
        <v>12.1</v>
      </c>
      <c r="O75" s="55">
        <v>10</v>
      </c>
      <c r="P75" s="55">
        <v>4.5</v>
      </c>
      <c r="Q75" s="55">
        <v>15.3</v>
      </c>
      <c r="R75" s="55"/>
      <c r="S75" s="55"/>
      <c r="T75" s="55">
        <v>381</v>
      </c>
      <c r="U75" s="55">
        <v>380</v>
      </c>
      <c r="V75" s="34">
        <f t="shared" si="20"/>
        <v>0</v>
      </c>
      <c r="W75" s="34">
        <f t="shared" si="21"/>
        <v>0</v>
      </c>
      <c r="X75" s="34">
        <f t="shared" si="22"/>
        <v>8.1666666666666661</v>
      </c>
      <c r="Y75" s="52">
        <f t="shared" si="23"/>
        <v>9.9333333333333336</v>
      </c>
      <c r="Z75" s="244"/>
      <c r="AA75" s="237"/>
      <c r="AB75" s="237"/>
      <c r="AC75" s="237"/>
      <c r="AD75" s="237"/>
      <c r="AE75" s="237"/>
      <c r="AF75" s="237"/>
      <c r="AG75" s="237"/>
      <c r="AH75" s="237"/>
      <c r="AI75" s="180"/>
      <c r="AJ75" s="180"/>
    </row>
    <row r="76" spans="1:36" ht="15.75" x14ac:dyDescent="0.25">
      <c r="A76" s="121"/>
      <c r="B76" s="177"/>
      <c r="C76" s="190"/>
      <c r="D76" s="190"/>
      <c r="E76" s="4" t="s">
        <v>222</v>
      </c>
      <c r="F76" s="4"/>
      <c r="G76" s="4"/>
      <c r="H76" s="4"/>
      <c r="I76" s="4"/>
      <c r="J76" s="4"/>
      <c r="K76" s="4"/>
      <c r="L76" s="4">
        <v>30.6</v>
      </c>
      <c r="M76" s="4">
        <v>37.1</v>
      </c>
      <c r="N76" s="4">
        <v>38.1</v>
      </c>
      <c r="O76" s="4">
        <v>35.200000000000003</v>
      </c>
      <c r="P76" s="4">
        <v>36.200000000000003</v>
      </c>
      <c r="Q76" s="4">
        <v>40</v>
      </c>
      <c r="R76" s="32"/>
      <c r="S76" s="32"/>
      <c r="T76" s="32">
        <v>381</v>
      </c>
      <c r="U76" s="32">
        <v>380</v>
      </c>
      <c r="V76" s="34">
        <f t="shared" si="20"/>
        <v>0</v>
      </c>
      <c r="W76" s="34">
        <f t="shared" si="21"/>
        <v>0</v>
      </c>
      <c r="X76" s="34">
        <f t="shared" si="22"/>
        <v>35.266666666666673</v>
      </c>
      <c r="Y76" s="52">
        <f t="shared" si="23"/>
        <v>37.133333333333333</v>
      </c>
      <c r="Z76" s="244"/>
      <c r="AA76" s="237"/>
      <c r="AB76" s="237"/>
      <c r="AC76" s="237"/>
      <c r="AD76" s="237"/>
      <c r="AE76" s="237"/>
      <c r="AF76" s="237"/>
      <c r="AG76" s="237"/>
      <c r="AH76" s="237"/>
      <c r="AI76" s="180"/>
      <c r="AJ76" s="180"/>
    </row>
    <row r="77" spans="1:36" ht="15.75" x14ac:dyDescent="0.25">
      <c r="A77" s="121"/>
      <c r="B77" s="177"/>
      <c r="C77" s="190"/>
      <c r="D77" s="190"/>
      <c r="E77" s="55" t="s">
        <v>223</v>
      </c>
      <c r="F77" s="55"/>
      <c r="G77" s="55"/>
      <c r="H77" s="55"/>
      <c r="I77" s="55"/>
      <c r="J77" s="55"/>
      <c r="K77" s="55"/>
      <c r="L77" s="55">
        <v>60.9</v>
      </c>
      <c r="M77" s="55">
        <v>28.9</v>
      </c>
      <c r="N77" s="55">
        <v>32.6</v>
      </c>
      <c r="O77" s="55">
        <v>55.1</v>
      </c>
      <c r="P77" s="55">
        <v>25</v>
      </c>
      <c r="Q77" s="55">
        <v>25</v>
      </c>
      <c r="R77" s="31"/>
      <c r="S77" s="31"/>
      <c r="T77" s="31">
        <v>381</v>
      </c>
      <c r="U77" s="31">
        <v>380</v>
      </c>
      <c r="V77" s="34">
        <f t="shared" si="20"/>
        <v>0</v>
      </c>
      <c r="W77" s="34">
        <f t="shared" si="21"/>
        <v>0</v>
      </c>
      <c r="X77" s="34">
        <f t="shared" si="22"/>
        <v>40.800000000000004</v>
      </c>
      <c r="Y77" s="52">
        <f t="shared" si="23"/>
        <v>35.033333333333331</v>
      </c>
      <c r="Z77" s="244"/>
      <c r="AA77" s="237"/>
      <c r="AB77" s="237"/>
      <c r="AC77" s="237"/>
      <c r="AD77" s="237"/>
      <c r="AE77" s="237"/>
      <c r="AF77" s="237"/>
      <c r="AG77" s="237"/>
      <c r="AH77" s="237"/>
      <c r="AI77" s="180"/>
      <c r="AJ77" s="180"/>
    </row>
    <row r="78" spans="1:36" ht="15.75" x14ac:dyDescent="0.25">
      <c r="A78" s="121"/>
      <c r="B78" s="177"/>
      <c r="C78" s="190"/>
      <c r="D78" s="190"/>
      <c r="E78" s="4" t="s">
        <v>224</v>
      </c>
      <c r="F78" s="4"/>
      <c r="G78" s="4"/>
      <c r="H78" s="4"/>
      <c r="I78" s="4"/>
      <c r="J78" s="4"/>
      <c r="K78" s="4"/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32"/>
      <c r="S78" s="32"/>
      <c r="T78" s="32">
        <v>381</v>
      </c>
      <c r="U78" s="32">
        <v>381</v>
      </c>
      <c r="V78" s="34">
        <f t="shared" si="20"/>
        <v>0</v>
      </c>
      <c r="W78" s="34">
        <f t="shared" si="21"/>
        <v>0</v>
      </c>
      <c r="X78" s="34">
        <f t="shared" si="22"/>
        <v>0</v>
      </c>
      <c r="Y78" s="52">
        <f t="shared" si="23"/>
        <v>0</v>
      </c>
      <c r="Z78" s="244"/>
      <c r="AA78" s="237"/>
      <c r="AB78" s="237"/>
      <c r="AC78" s="237"/>
      <c r="AD78" s="237"/>
      <c r="AE78" s="237"/>
      <c r="AF78" s="237"/>
      <c r="AG78" s="237"/>
      <c r="AH78" s="237"/>
      <c r="AI78" s="180"/>
      <c r="AJ78" s="180"/>
    </row>
    <row r="79" spans="1:36" ht="15.75" x14ac:dyDescent="0.25">
      <c r="A79" s="121"/>
      <c r="B79" s="177"/>
      <c r="C79" s="190"/>
      <c r="D79" s="190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31"/>
      <c r="S79" s="31"/>
      <c r="T79" s="31"/>
      <c r="U79" s="31"/>
      <c r="V79" s="34">
        <f t="shared" si="20"/>
        <v>0</v>
      </c>
      <c r="W79" s="34">
        <f t="shared" si="21"/>
        <v>0</v>
      </c>
      <c r="X79" s="34">
        <f t="shared" si="22"/>
        <v>0</v>
      </c>
      <c r="Y79" s="52">
        <f t="shared" si="23"/>
        <v>0</v>
      </c>
      <c r="Z79" s="244"/>
      <c r="AA79" s="237"/>
      <c r="AB79" s="237"/>
      <c r="AC79" s="237"/>
      <c r="AD79" s="237"/>
      <c r="AE79" s="237"/>
      <c r="AF79" s="237"/>
      <c r="AG79" s="237"/>
      <c r="AH79" s="237"/>
      <c r="AI79" s="180"/>
      <c r="AJ79" s="180"/>
    </row>
    <row r="80" spans="1:36" ht="16.5" thickBot="1" x14ac:dyDescent="0.3">
      <c r="A80" s="129"/>
      <c r="B80" s="196"/>
      <c r="C80" s="191"/>
      <c r="D80" s="191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30"/>
      <c r="S80" s="30"/>
      <c r="T80" s="30"/>
      <c r="U80" s="30"/>
      <c r="V80" s="35">
        <f t="shared" si="20"/>
        <v>0</v>
      </c>
      <c r="W80" s="35">
        <f t="shared" si="21"/>
        <v>0</v>
      </c>
      <c r="X80" s="35">
        <f t="shared" si="22"/>
        <v>0</v>
      </c>
      <c r="Y80" s="53">
        <f t="shared" si="23"/>
        <v>0</v>
      </c>
      <c r="Z80" s="245"/>
      <c r="AA80" s="238"/>
      <c r="AB80" s="238"/>
      <c r="AC80" s="238"/>
      <c r="AD80" s="238"/>
      <c r="AE80" s="238"/>
      <c r="AF80" s="238"/>
      <c r="AG80" s="238"/>
      <c r="AH80" s="238"/>
      <c r="AI80" s="199"/>
      <c r="AJ80" s="199"/>
    </row>
    <row r="81" spans="1:36" ht="18.75" customHeight="1" x14ac:dyDescent="0.25">
      <c r="A81" s="231">
        <v>14</v>
      </c>
      <c r="B81" s="232" t="s">
        <v>30</v>
      </c>
      <c r="C81" s="187" t="s">
        <v>226</v>
      </c>
      <c r="D81" s="187">
        <f>400*0.9</f>
        <v>360</v>
      </c>
      <c r="E81" s="6" t="s">
        <v>225</v>
      </c>
      <c r="F81" s="6"/>
      <c r="G81" s="6"/>
      <c r="H81" s="6"/>
      <c r="I81" s="6"/>
      <c r="J81" s="6"/>
      <c r="K81" s="6"/>
      <c r="L81" s="6">
        <v>32</v>
      </c>
      <c r="M81" s="6">
        <v>28</v>
      </c>
      <c r="N81" s="6">
        <v>29.3</v>
      </c>
      <c r="O81" s="6">
        <v>18</v>
      </c>
      <c r="P81" s="6">
        <v>10.199999999999999</v>
      </c>
      <c r="Q81" s="6">
        <v>8.5</v>
      </c>
      <c r="R81" s="33"/>
      <c r="S81" s="33"/>
      <c r="T81" s="33">
        <v>395</v>
      </c>
      <c r="U81" s="33">
        <v>395</v>
      </c>
      <c r="V81" s="41">
        <f t="shared" si="20"/>
        <v>0</v>
      </c>
      <c r="W81" s="41">
        <f t="shared" si="21"/>
        <v>0</v>
      </c>
      <c r="X81" s="41">
        <f t="shared" si="22"/>
        <v>29.766666666666666</v>
      </c>
      <c r="Y81" s="54">
        <f t="shared" si="23"/>
        <v>12.233333333333334</v>
      </c>
      <c r="Z81" s="234">
        <f>SUM(V81:V82)</f>
        <v>0</v>
      </c>
      <c r="AA81" s="225">
        <f>SUM(W81:W82)</f>
        <v>0</v>
      </c>
      <c r="AB81" s="225">
        <f>SUM(X81:X82)</f>
        <v>29.766666666666666</v>
      </c>
      <c r="AC81" s="225">
        <f>SUM(Y81:Y82)</f>
        <v>12.233333333333334</v>
      </c>
      <c r="AD81" s="225">
        <f t="shared" ref="AD81:AG81" si="34">Z81*0.38*0.9*SQRT(3)</f>
        <v>0</v>
      </c>
      <c r="AE81" s="225">
        <f t="shared" si="34"/>
        <v>0</v>
      </c>
      <c r="AF81" s="225">
        <f t="shared" si="34"/>
        <v>17.632623631212685</v>
      </c>
      <c r="AG81" s="225">
        <f t="shared" si="34"/>
        <v>7.2465541687066697</v>
      </c>
      <c r="AH81" s="225">
        <f>MAX(Z81:AC82)</f>
        <v>29.766666666666666</v>
      </c>
      <c r="AI81" s="227">
        <f t="shared" ref="AI81" si="35">AH81*0.38*0.9*SQRT(3)</f>
        <v>17.632623631212685</v>
      </c>
      <c r="AJ81" s="227">
        <v>352.69</v>
      </c>
    </row>
    <row r="82" spans="1:36" ht="16.5" thickBot="1" x14ac:dyDescent="0.3">
      <c r="A82" s="239"/>
      <c r="B82" s="240"/>
      <c r="C82" s="191"/>
      <c r="D82" s="19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30"/>
      <c r="S82" s="30"/>
      <c r="T82" s="30"/>
      <c r="U82" s="30"/>
      <c r="V82" s="35">
        <f t="shared" si="20"/>
        <v>0</v>
      </c>
      <c r="W82" s="35">
        <f t="shared" si="21"/>
        <v>0</v>
      </c>
      <c r="X82" s="35">
        <f t="shared" si="22"/>
        <v>0</v>
      </c>
      <c r="Y82" s="53">
        <f t="shared" si="23"/>
        <v>0</v>
      </c>
      <c r="Z82" s="241"/>
      <c r="AA82" s="229"/>
      <c r="AB82" s="229"/>
      <c r="AC82" s="229"/>
      <c r="AD82" s="229"/>
      <c r="AE82" s="229"/>
      <c r="AF82" s="229"/>
      <c r="AG82" s="229"/>
      <c r="AH82" s="229"/>
      <c r="AI82" s="230"/>
      <c r="AJ82" s="230"/>
    </row>
    <row r="83" spans="1:36" ht="18.75" customHeight="1" x14ac:dyDescent="0.25">
      <c r="A83" s="231">
        <v>15</v>
      </c>
      <c r="B83" s="232" t="s">
        <v>32</v>
      </c>
      <c r="C83" s="197" t="s">
        <v>19</v>
      </c>
      <c r="D83" s="197">
        <f>250*0.9</f>
        <v>225</v>
      </c>
      <c r="E83" s="6" t="s">
        <v>227</v>
      </c>
      <c r="F83" s="6"/>
      <c r="G83" s="6"/>
      <c r="H83" s="6"/>
      <c r="I83" s="6"/>
      <c r="J83" s="6"/>
      <c r="K83" s="6"/>
      <c r="L83" s="6">
        <v>88.8</v>
      </c>
      <c r="M83" s="6">
        <v>65.3</v>
      </c>
      <c r="N83" s="6">
        <v>65.900000000000006</v>
      </c>
      <c r="O83" s="6">
        <v>78.2</v>
      </c>
      <c r="P83" s="6">
        <v>55.6</v>
      </c>
      <c r="Q83" s="6">
        <v>63.2</v>
      </c>
      <c r="R83" s="33"/>
      <c r="S83" s="33"/>
      <c r="T83" s="33">
        <v>395</v>
      </c>
      <c r="U83" s="33">
        <v>395</v>
      </c>
      <c r="V83" s="41">
        <f t="shared" si="20"/>
        <v>0</v>
      </c>
      <c r="W83" s="41">
        <f t="shared" si="21"/>
        <v>0</v>
      </c>
      <c r="X83" s="41">
        <f t="shared" si="22"/>
        <v>73.333333333333329</v>
      </c>
      <c r="Y83" s="54">
        <f t="shared" si="23"/>
        <v>65.666666666666671</v>
      </c>
      <c r="Z83" s="234">
        <f>SUM(V83:V84)</f>
        <v>0</v>
      </c>
      <c r="AA83" s="225">
        <f>SUM(W83:W84)</f>
        <v>0</v>
      </c>
      <c r="AB83" s="225">
        <f>SUM(X83:X84)</f>
        <v>73.333333333333329</v>
      </c>
      <c r="AC83" s="225">
        <f>SUM(Y83:Y84)</f>
        <v>65.666666666666671</v>
      </c>
      <c r="AD83" s="225">
        <f t="shared" ref="AD83:AG83" si="36">Z83*0.38*0.9*SQRT(3)</f>
        <v>0</v>
      </c>
      <c r="AE83" s="225">
        <f t="shared" si="36"/>
        <v>0</v>
      </c>
      <c r="AF83" s="225">
        <f t="shared" si="36"/>
        <v>43.439834253827435</v>
      </c>
      <c r="AG83" s="225">
        <f t="shared" si="36"/>
        <v>38.898397036381844</v>
      </c>
      <c r="AH83" s="225">
        <f>MAX(Z83:AC84)</f>
        <v>73.333333333333329</v>
      </c>
      <c r="AI83" s="227">
        <f t="shared" ref="AI83" si="37">AH83*0.38*0.9*SQRT(3)</f>
        <v>43.439834253827435</v>
      </c>
      <c r="AJ83" s="227">
        <v>212.17</v>
      </c>
    </row>
    <row r="84" spans="1:36" ht="15.75" x14ac:dyDescent="0.25">
      <c r="A84" s="201"/>
      <c r="B84" s="233"/>
      <c r="C84" s="193"/>
      <c r="D84" s="193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66"/>
      <c r="S84" s="66"/>
      <c r="T84" s="66"/>
      <c r="U84" s="66"/>
      <c r="V84" s="67">
        <f t="shared" si="20"/>
        <v>0</v>
      </c>
      <c r="W84" s="67">
        <f t="shared" si="21"/>
        <v>0</v>
      </c>
      <c r="X84" s="67">
        <f t="shared" si="22"/>
        <v>0</v>
      </c>
      <c r="Y84" s="68">
        <f t="shared" si="23"/>
        <v>0</v>
      </c>
      <c r="Z84" s="235"/>
      <c r="AA84" s="226"/>
      <c r="AB84" s="226"/>
      <c r="AC84" s="226"/>
      <c r="AD84" s="226"/>
      <c r="AE84" s="226"/>
      <c r="AF84" s="226"/>
      <c r="AG84" s="226"/>
      <c r="AH84" s="226"/>
      <c r="AI84" s="228"/>
      <c r="AJ84" s="228"/>
    </row>
    <row r="85" spans="1:36" ht="15.75" x14ac:dyDescent="0.25">
      <c r="A85" s="161">
        <v>16</v>
      </c>
      <c r="B85" s="223" t="s">
        <v>249</v>
      </c>
      <c r="C85" s="223" t="s">
        <v>35</v>
      </c>
      <c r="D85" s="223">
        <v>360</v>
      </c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4">
        <f>SUM(AF12:AF84)</f>
        <v>920.16428908169996</v>
      </c>
      <c r="AG85" s="64">
        <f>SUM(AG12:AG84)</f>
        <v>888.67238378559568</v>
      </c>
      <c r="AH85" s="63"/>
      <c r="AI85" s="63"/>
      <c r="AJ85" s="163">
        <v>353.68</v>
      </c>
    </row>
    <row r="86" spans="1:36" ht="15.75" x14ac:dyDescent="0.25">
      <c r="A86" s="161"/>
      <c r="B86" s="223"/>
      <c r="C86" s="223"/>
      <c r="D86" s="22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163"/>
    </row>
    <row r="87" spans="1:36" ht="15.75" x14ac:dyDescent="0.25">
      <c r="A87" s="161">
        <v>17</v>
      </c>
      <c r="B87" s="223" t="s">
        <v>250</v>
      </c>
      <c r="C87" s="223" t="s">
        <v>45</v>
      </c>
      <c r="D87" s="223">
        <v>90</v>
      </c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163">
        <v>87.04</v>
      </c>
    </row>
    <row r="88" spans="1:36" ht="15.75" x14ac:dyDescent="0.25">
      <c r="A88" s="161"/>
      <c r="B88" s="223"/>
      <c r="C88" s="223"/>
      <c r="D88" s="22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163"/>
    </row>
    <row r="89" spans="1:36" ht="15.75" x14ac:dyDescent="0.25">
      <c r="A89" s="161">
        <v>18</v>
      </c>
      <c r="B89" s="223" t="s">
        <v>251</v>
      </c>
      <c r="C89" s="223" t="s">
        <v>19</v>
      </c>
      <c r="D89" s="223">
        <v>225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163">
        <v>209.01</v>
      </c>
    </row>
    <row r="90" spans="1:36" ht="15.75" x14ac:dyDescent="0.25">
      <c r="A90" s="161"/>
      <c r="B90" s="223"/>
      <c r="C90" s="223"/>
      <c r="D90" s="22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163"/>
    </row>
    <row r="91" spans="1:36" ht="15.75" x14ac:dyDescent="0.25">
      <c r="A91" s="161"/>
      <c r="B91" s="223"/>
      <c r="C91" s="223"/>
      <c r="D91" s="22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163"/>
    </row>
    <row r="92" spans="1:36" ht="15.75" x14ac:dyDescent="0.25">
      <c r="A92" s="161"/>
      <c r="B92" s="223"/>
      <c r="C92" s="223"/>
      <c r="D92" s="22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163"/>
    </row>
    <row r="93" spans="1:36" ht="15.75" x14ac:dyDescent="0.25">
      <c r="A93" s="161"/>
      <c r="B93" s="223"/>
      <c r="C93" s="223"/>
      <c r="D93" s="22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163"/>
    </row>
    <row r="94" spans="1:36" ht="15.75" x14ac:dyDescent="0.25">
      <c r="A94" s="161"/>
      <c r="B94" s="223"/>
      <c r="C94" s="223"/>
      <c r="D94" s="22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163"/>
    </row>
    <row r="95" spans="1:36" ht="15.75" x14ac:dyDescent="0.25">
      <c r="A95" s="161"/>
      <c r="B95" s="223"/>
      <c r="C95" s="223"/>
      <c r="D95" s="22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163"/>
    </row>
    <row r="96" spans="1:36" ht="15.75" x14ac:dyDescent="0.25">
      <c r="A96" s="161"/>
      <c r="B96" s="223"/>
      <c r="C96" s="223"/>
      <c r="D96" s="22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163"/>
    </row>
    <row r="97" spans="1:36" ht="15.75" x14ac:dyDescent="0.25">
      <c r="A97" s="161">
        <v>19</v>
      </c>
      <c r="B97" s="223" t="s">
        <v>252</v>
      </c>
      <c r="C97" s="223" t="s">
        <v>19</v>
      </c>
      <c r="D97" s="223">
        <v>225</v>
      </c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163">
        <v>213.35</v>
      </c>
    </row>
    <row r="98" spans="1:36" ht="15.75" x14ac:dyDescent="0.25">
      <c r="A98" s="161"/>
      <c r="B98" s="223"/>
      <c r="C98" s="223"/>
      <c r="D98" s="22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163"/>
    </row>
    <row r="99" spans="1:36" ht="16.5" thickBot="1" x14ac:dyDescent="0.3">
      <c r="A99" s="162"/>
      <c r="B99" s="224"/>
      <c r="C99" s="224"/>
      <c r="D99" s="22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164"/>
    </row>
    <row r="100" spans="1:36" ht="15.75" x14ac:dyDescent="0.25">
      <c r="A100" s="161">
        <v>20</v>
      </c>
      <c r="B100" s="223" t="s">
        <v>278</v>
      </c>
      <c r="C100" s="223" t="s">
        <v>17</v>
      </c>
      <c r="D100" s="223">
        <v>144</v>
      </c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163">
        <v>142.22</v>
      </c>
    </row>
    <row r="101" spans="1:36" ht="15.75" x14ac:dyDescent="0.25">
      <c r="A101" s="161"/>
      <c r="B101" s="223"/>
      <c r="C101" s="223"/>
      <c r="D101" s="22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163"/>
    </row>
    <row r="102" spans="1:36" ht="16.5" thickBot="1" x14ac:dyDescent="0.3">
      <c r="A102" s="162"/>
      <c r="B102" s="224"/>
      <c r="C102" s="224"/>
      <c r="D102" s="22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164"/>
    </row>
  </sheetData>
  <sheetProtection formatCells="0" formatColumns="0" formatRows="0" insertRows="0"/>
  <mergeCells count="279">
    <mergeCell ref="A100:A102"/>
    <mergeCell ref="B100:B102"/>
    <mergeCell ref="C100:C102"/>
    <mergeCell ref="D100:D102"/>
    <mergeCell ref="AJ100:AJ102"/>
    <mergeCell ref="AJ49:AJ54"/>
    <mergeCell ref="AJ46:AJ48"/>
    <mergeCell ref="AJ41:AJ45"/>
    <mergeCell ref="AJ36:AJ40"/>
    <mergeCell ref="AJ28:AJ35"/>
    <mergeCell ref="AJ21:AJ27"/>
    <mergeCell ref="AJ12:AJ20"/>
    <mergeCell ref="AJ8:AJ11"/>
    <mergeCell ref="D83:D84"/>
    <mergeCell ref="AJ83:AJ84"/>
    <mergeCell ref="AJ81:AJ82"/>
    <mergeCell ref="AJ73:AJ80"/>
    <mergeCell ref="AJ69:AJ72"/>
    <mergeCell ref="AJ65:AJ68"/>
    <mergeCell ref="AJ63:AJ64"/>
    <mergeCell ref="AJ61:AJ62"/>
    <mergeCell ref="AJ55:AJ60"/>
    <mergeCell ref="D41:D48"/>
    <mergeCell ref="D49:D54"/>
    <mergeCell ref="D55:D60"/>
    <mergeCell ref="D61:D62"/>
    <mergeCell ref="D63:D64"/>
    <mergeCell ref="D65:D68"/>
    <mergeCell ref="D69:D72"/>
    <mergeCell ref="O10:Q10"/>
    <mergeCell ref="AD10:AE10"/>
    <mergeCell ref="AF10:AG10"/>
    <mergeCell ref="D73:D80"/>
    <mergeCell ref="D81:D82"/>
    <mergeCell ref="A8:A11"/>
    <mergeCell ref="B8:B11"/>
    <mergeCell ref="C8:C11"/>
    <mergeCell ref="E8:E11"/>
    <mergeCell ref="F8:Q8"/>
    <mergeCell ref="R8:U9"/>
    <mergeCell ref="V8:Y9"/>
    <mergeCell ref="D8:D11"/>
    <mergeCell ref="A12:A20"/>
    <mergeCell ref="A21:A27"/>
    <mergeCell ref="B21:B27"/>
    <mergeCell ref="C21:C27"/>
    <mergeCell ref="Z21:Z27"/>
    <mergeCell ref="AA21:AA27"/>
    <mergeCell ref="D21:D27"/>
    <mergeCell ref="D28:D35"/>
    <mergeCell ref="Z41:Z45"/>
    <mergeCell ref="AA41:AA45"/>
    <mergeCell ref="AE36:AE40"/>
    <mergeCell ref="B2:Q3"/>
    <mergeCell ref="F5:U6"/>
    <mergeCell ref="V5:AH6"/>
    <mergeCell ref="AH8:AH11"/>
    <mergeCell ref="AC12:AC20"/>
    <mergeCell ref="AD12:AD20"/>
    <mergeCell ref="R10:S10"/>
    <mergeCell ref="T10:U10"/>
    <mergeCell ref="V10:W10"/>
    <mergeCell ref="X10:Y10"/>
    <mergeCell ref="Z10:AA10"/>
    <mergeCell ref="AB10:AC10"/>
    <mergeCell ref="D12:D20"/>
    <mergeCell ref="B12:B20"/>
    <mergeCell ref="C12:C20"/>
    <mergeCell ref="Z12:Z20"/>
    <mergeCell ref="AA12:AA20"/>
    <mergeCell ref="Z8:AC9"/>
    <mergeCell ref="AD8:AG9"/>
    <mergeCell ref="F9:K9"/>
    <mergeCell ref="L9:Q9"/>
    <mergeCell ref="F10:H10"/>
    <mergeCell ref="I10:K10"/>
    <mergeCell ref="L10:N10"/>
    <mergeCell ref="AI8:AI11"/>
    <mergeCell ref="AB21:AB27"/>
    <mergeCell ref="AC21:AC27"/>
    <mergeCell ref="AD21:AD27"/>
    <mergeCell ref="AE12:AE20"/>
    <mergeCell ref="AF12:AF20"/>
    <mergeCell ref="AG12:AG20"/>
    <mergeCell ref="AH12:AH20"/>
    <mergeCell ref="AI12:AI20"/>
    <mergeCell ref="AB12:AB20"/>
    <mergeCell ref="AH21:AH27"/>
    <mergeCell ref="AI21:AI27"/>
    <mergeCell ref="AE21:AE27"/>
    <mergeCell ref="AF21:AF27"/>
    <mergeCell ref="AG21:AG27"/>
    <mergeCell ref="AH28:AH35"/>
    <mergeCell ref="AI28:AI35"/>
    <mergeCell ref="A36:A40"/>
    <mergeCell ref="B36:B40"/>
    <mergeCell ref="C36:C40"/>
    <mergeCell ref="Z36:Z40"/>
    <mergeCell ref="AA36:AA40"/>
    <mergeCell ref="A28:A35"/>
    <mergeCell ref="B28:B35"/>
    <mergeCell ref="C28:C35"/>
    <mergeCell ref="Z28:Z35"/>
    <mergeCell ref="AA28:AA35"/>
    <mergeCell ref="AB28:AB35"/>
    <mergeCell ref="AC28:AC35"/>
    <mergeCell ref="AD28:AD35"/>
    <mergeCell ref="D36:D40"/>
    <mergeCell ref="AE28:AE35"/>
    <mergeCell ref="AF28:AF35"/>
    <mergeCell ref="AG28:AG35"/>
    <mergeCell ref="AH36:AH40"/>
    <mergeCell ref="AI36:AI40"/>
    <mergeCell ref="AB36:AB40"/>
    <mergeCell ref="AC36:AC40"/>
    <mergeCell ref="AD36:AD40"/>
    <mergeCell ref="AF36:AF40"/>
    <mergeCell ref="AG36:AG40"/>
    <mergeCell ref="AE46:AE48"/>
    <mergeCell ref="AF46:AF48"/>
    <mergeCell ref="AG46:AG48"/>
    <mergeCell ref="AH46:AH48"/>
    <mergeCell ref="AI46:AI48"/>
    <mergeCell ref="AH41:AH45"/>
    <mergeCell ref="AI41:AI45"/>
    <mergeCell ref="AE41:AE45"/>
    <mergeCell ref="AF41:AF45"/>
    <mergeCell ref="AG41:AG45"/>
    <mergeCell ref="A46:A48"/>
    <mergeCell ref="B46:B48"/>
    <mergeCell ref="C46:C48"/>
    <mergeCell ref="Z46:Z48"/>
    <mergeCell ref="AA46:AA48"/>
    <mergeCell ref="AB46:AB48"/>
    <mergeCell ref="AC46:AC48"/>
    <mergeCell ref="AD46:AD48"/>
    <mergeCell ref="AB41:AB45"/>
    <mergeCell ref="AC41:AC45"/>
    <mergeCell ref="AD41:AD45"/>
    <mergeCell ref="A41:A45"/>
    <mergeCell ref="B41:B45"/>
    <mergeCell ref="C41:C45"/>
    <mergeCell ref="AI49:AI54"/>
    <mergeCell ref="A55:A60"/>
    <mergeCell ref="B55:B60"/>
    <mergeCell ref="C55:C60"/>
    <mergeCell ref="Z55:Z60"/>
    <mergeCell ref="AA55:AA60"/>
    <mergeCell ref="A49:A54"/>
    <mergeCell ref="B49:B54"/>
    <mergeCell ref="C49:C54"/>
    <mergeCell ref="Z49:Z54"/>
    <mergeCell ref="AA49:AA54"/>
    <mergeCell ref="AB49:AB54"/>
    <mergeCell ref="AC49:AC54"/>
    <mergeCell ref="AD49:AD54"/>
    <mergeCell ref="AH55:AH60"/>
    <mergeCell ref="AI55:AI60"/>
    <mergeCell ref="AE55:AE60"/>
    <mergeCell ref="AF55:AF60"/>
    <mergeCell ref="AG55:AG60"/>
    <mergeCell ref="AC61:AC62"/>
    <mergeCell ref="AD61:AD62"/>
    <mergeCell ref="AB55:AB60"/>
    <mergeCell ref="AC55:AC60"/>
    <mergeCell ref="AD55:AD60"/>
    <mergeCell ref="AE49:AE54"/>
    <mergeCell ref="AF49:AF54"/>
    <mergeCell ref="AG49:AG54"/>
    <mergeCell ref="AH49:AH54"/>
    <mergeCell ref="AB63:AB64"/>
    <mergeCell ref="AC63:AC64"/>
    <mergeCell ref="AD63:AD64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Z63:Z64"/>
    <mergeCell ref="AA63:AA64"/>
    <mergeCell ref="AH63:AH64"/>
    <mergeCell ref="AI63:AI64"/>
    <mergeCell ref="AE63:AE64"/>
    <mergeCell ref="AF63:AF64"/>
    <mergeCell ref="AG63:AG64"/>
    <mergeCell ref="A61:A62"/>
    <mergeCell ref="B61:B62"/>
    <mergeCell ref="C61:C62"/>
    <mergeCell ref="Z61:Z62"/>
    <mergeCell ref="AA61:AA62"/>
    <mergeCell ref="AB61:AB62"/>
    <mergeCell ref="AE65:AE68"/>
    <mergeCell ref="AF65:AF68"/>
    <mergeCell ref="AG65:AG68"/>
    <mergeCell ref="AH65:AH68"/>
    <mergeCell ref="AI65:AI68"/>
    <mergeCell ref="A69:A72"/>
    <mergeCell ref="B69:B72"/>
    <mergeCell ref="C69:C72"/>
    <mergeCell ref="Z69:Z72"/>
    <mergeCell ref="AA69:AA72"/>
    <mergeCell ref="A65:A68"/>
    <mergeCell ref="B65:B68"/>
    <mergeCell ref="C65:C68"/>
    <mergeCell ref="Z65:Z68"/>
    <mergeCell ref="AA65:AA68"/>
    <mergeCell ref="AB65:AB68"/>
    <mergeCell ref="AC65:AC68"/>
    <mergeCell ref="AD65:AD68"/>
    <mergeCell ref="Z73:Z80"/>
    <mergeCell ref="AA73:AA80"/>
    <mergeCell ref="AH69:AH72"/>
    <mergeCell ref="AI69:AI72"/>
    <mergeCell ref="AB69:AB72"/>
    <mergeCell ref="AC69:AC72"/>
    <mergeCell ref="AD69:AD72"/>
    <mergeCell ref="AE69:AE72"/>
    <mergeCell ref="AF69:AF72"/>
    <mergeCell ref="AG69:AG72"/>
    <mergeCell ref="A83:A84"/>
    <mergeCell ref="B83:B84"/>
    <mergeCell ref="C83:C84"/>
    <mergeCell ref="Z83:Z84"/>
    <mergeCell ref="AA83:AA84"/>
    <mergeCell ref="AH73:AH80"/>
    <mergeCell ref="AI73:AI80"/>
    <mergeCell ref="A81:A82"/>
    <mergeCell ref="B81:B82"/>
    <mergeCell ref="C81:C82"/>
    <mergeCell ref="Z81:Z82"/>
    <mergeCell ref="AA81:AA82"/>
    <mergeCell ref="AB81:AB82"/>
    <mergeCell ref="AC81:AC82"/>
    <mergeCell ref="AD81:AD82"/>
    <mergeCell ref="AB73:AB80"/>
    <mergeCell ref="AC73:AC80"/>
    <mergeCell ref="AD73:AD80"/>
    <mergeCell ref="AE73:AE80"/>
    <mergeCell ref="AF73:AF80"/>
    <mergeCell ref="AG73:AG80"/>
    <mergeCell ref="A73:A80"/>
    <mergeCell ref="B73:B80"/>
    <mergeCell ref="C73:C80"/>
    <mergeCell ref="AH83:AH84"/>
    <mergeCell ref="AI83:AI84"/>
    <mergeCell ref="AB83:AB84"/>
    <mergeCell ref="AC83:AC84"/>
    <mergeCell ref="AD83:AD84"/>
    <mergeCell ref="AE83:AE84"/>
    <mergeCell ref="AF83:AF84"/>
    <mergeCell ref="AG83:AG84"/>
    <mergeCell ref="AE81:AE82"/>
    <mergeCell ref="AF81:AF82"/>
    <mergeCell ref="AG81:AG82"/>
    <mergeCell ref="AH81:AH82"/>
    <mergeCell ref="AI81:AI82"/>
    <mergeCell ref="A85:A86"/>
    <mergeCell ref="A87:A88"/>
    <mergeCell ref="A89:A96"/>
    <mergeCell ref="A97:A99"/>
    <mergeCell ref="B97:B99"/>
    <mergeCell ref="C97:C99"/>
    <mergeCell ref="D97:D99"/>
    <mergeCell ref="AJ97:AJ99"/>
    <mergeCell ref="AJ89:AJ96"/>
    <mergeCell ref="AJ87:AJ88"/>
    <mergeCell ref="AJ85:AJ86"/>
    <mergeCell ref="D85:D86"/>
    <mergeCell ref="C85:C86"/>
    <mergeCell ref="B85:B86"/>
    <mergeCell ref="B87:B88"/>
    <mergeCell ref="B89:B96"/>
    <mergeCell ref="C89:C96"/>
    <mergeCell ref="D89:D96"/>
    <mergeCell ref="D87:D88"/>
    <mergeCell ref="C87:C88"/>
  </mergeCells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110" zoomScale="55" zoomScaleNormal="55" workbookViewId="0">
      <selection activeCell="E143" sqref="E143"/>
    </sheetView>
  </sheetViews>
  <sheetFormatPr defaultRowHeight="15" x14ac:dyDescent="0.25"/>
  <cols>
    <col min="1" max="1" width="8" customWidth="1"/>
    <col min="2" max="2" width="20.42578125" customWidth="1"/>
    <col min="3" max="4" width="22.5703125" customWidth="1"/>
    <col min="5" max="5" width="15.5703125" customWidth="1"/>
  </cols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181" t="s">
        <v>162</v>
      </c>
      <c r="C2" s="182"/>
      <c r="D2" s="183"/>
    </row>
    <row r="3" spans="1:5" ht="15.75" thickBot="1" x14ac:dyDescent="0.3">
      <c r="A3" s="1"/>
      <c r="B3" s="184"/>
      <c r="C3" s="185"/>
      <c r="D3" s="186"/>
    </row>
    <row r="4" spans="1:5" ht="20.25" x14ac:dyDescent="0.25">
      <c r="A4" s="1"/>
      <c r="B4" s="5"/>
      <c r="C4" s="5"/>
      <c r="D4" s="5"/>
    </row>
    <row r="5" spans="1:5" ht="20.25" customHeight="1" x14ac:dyDescent="0.25">
      <c r="A5" s="1"/>
      <c r="B5" s="5"/>
      <c r="C5" s="5"/>
      <c r="D5" s="5"/>
    </row>
    <row r="6" spans="1:5" ht="30" customHeight="1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ht="31.5" customHeight="1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ht="33" customHeight="1" x14ac:dyDescent="0.25">
      <c r="A9" s="145"/>
      <c r="B9" s="148"/>
      <c r="C9" s="151"/>
      <c r="D9" s="151"/>
      <c r="E9" s="155"/>
    </row>
    <row r="10" spans="1:5" ht="16.5" customHeight="1" x14ac:dyDescent="0.25">
      <c r="A10" s="145"/>
      <c r="B10" s="148"/>
      <c r="C10" s="151"/>
      <c r="D10" s="151"/>
      <c r="E10" s="155"/>
    </row>
    <row r="11" spans="1:5" ht="15.75" thickBot="1" x14ac:dyDescent="0.3">
      <c r="A11" s="146"/>
      <c r="B11" s="149"/>
      <c r="C11" s="152"/>
      <c r="D11" s="152"/>
      <c r="E11" s="156"/>
    </row>
    <row r="12" spans="1:5" x14ac:dyDescent="0.25">
      <c r="A12" s="133">
        <v>1</v>
      </c>
      <c r="B12" s="188" t="s">
        <v>41</v>
      </c>
      <c r="C12" s="187" t="s">
        <v>163</v>
      </c>
      <c r="D12" s="187">
        <f>(560+630)*0.9</f>
        <v>1071</v>
      </c>
      <c r="E12" s="179">
        <v>1030.1300000000001</v>
      </c>
    </row>
    <row r="13" spans="1:5" x14ac:dyDescent="0.25">
      <c r="A13" s="134"/>
      <c r="B13" s="176"/>
      <c r="C13" s="190"/>
      <c r="D13" s="190"/>
      <c r="E13" s="180"/>
    </row>
    <row r="14" spans="1:5" x14ac:dyDescent="0.25">
      <c r="A14" s="134"/>
      <c r="B14" s="176"/>
      <c r="C14" s="190"/>
      <c r="D14" s="190"/>
      <c r="E14" s="180"/>
    </row>
    <row r="15" spans="1:5" x14ac:dyDescent="0.25">
      <c r="A15" s="134"/>
      <c r="B15" s="176"/>
      <c r="C15" s="190"/>
      <c r="D15" s="190"/>
      <c r="E15" s="180"/>
    </row>
    <row r="16" spans="1:5" x14ac:dyDescent="0.25">
      <c r="A16" s="134"/>
      <c r="B16" s="176"/>
      <c r="C16" s="190"/>
      <c r="D16" s="190"/>
      <c r="E16" s="180"/>
    </row>
    <row r="17" spans="1:5" x14ac:dyDescent="0.25">
      <c r="A17" s="134"/>
      <c r="B17" s="176"/>
      <c r="C17" s="190"/>
      <c r="D17" s="190"/>
      <c r="E17" s="180"/>
    </row>
    <row r="18" spans="1:5" x14ac:dyDescent="0.25">
      <c r="A18" s="134"/>
      <c r="B18" s="176"/>
      <c r="C18" s="190"/>
      <c r="D18" s="190"/>
      <c r="E18" s="180"/>
    </row>
    <row r="19" spans="1:5" x14ac:dyDescent="0.25">
      <c r="A19" s="134"/>
      <c r="B19" s="176"/>
      <c r="C19" s="190"/>
      <c r="D19" s="190"/>
      <c r="E19" s="180"/>
    </row>
    <row r="20" spans="1:5" ht="15.75" thickBot="1" x14ac:dyDescent="0.3">
      <c r="A20" s="135"/>
      <c r="B20" s="189"/>
      <c r="C20" s="191"/>
      <c r="D20" s="191"/>
      <c r="E20" s="199"/>
    </row>
    <row r="21" spans="1:5" x14ac:dyDescent="0.25">
      <c r="A21" s="120">
        <v>2</v>
      </c>
      <c r="B21" s="200" t="s">
        <v>39</v>
      </c>
      <c r="C21" s="197" t="s">
        <v>19</v>
      </c>
      <c r="D21" s="197">
        <f>250*0.9</f>
        <v>225</v>
      </c>
      <c r="E21" s="179">
        <v>197.57</v>
      </c>
    </row>
    <row r="22" spans="1:5" x14ac:dyDescent="0.25">
      <c r="A22" s="121"/>
      <c r="B22" s="177"/>
      <c r="C22" s="193"/>
      <c r="D22" s="193"/>
      <c r="E22" s="180"/>
    </row>
    <row r="23" spans="1:5" x14ac:dyDescent="0.25">
      <c r="A23" s="121"/>
      <c r="B23" s="177"/>
      <c r="C23" s="193"/>
      <c r="D23" s="193"/>
      <c r="E23" s="180"/>
    </row>
    <row r="24" spans="1:5" x14ac:dyDescent="0.25">
      <c r="A24" s="121"/>
      <c r="B24" s="177"/>
      <c r="C24" s="193"/>
      <c r="D24" s="193"/>
      <c r="E24" s="180"/>
    </row>
    <row r="25" spans="1:5" x14ac:dyDescent="0.25">
      <c r="A25" s="121"/>
      <c r="B25" s="177"/>
      <c r="C25" s="193"/>
      <c r="D25" s="193"/>
      <c r="E25" s="180"/>
    </row>
    <row r="26" spans="1:5" x14ac:dyDescent="0.25">
      <c r="A26" s="121"/>
      <c r="B26" s="177"/>
      <c r="C26" s="193"/>
      <c r="D26" s="193"/>
      <c r="E26" s="180"/>
    </row>
    <row r="27" spans="1:5" ht="15.75" thickBot="1" x14ac:dyDescent="0.3">
      <c r="A27" s="129"/>
      <c r="B27" s="196"/>
      <c r="C27" s="194"/>
      <c r="D27" s="194"/>
      <c r="E27" s="199"/>
    </row>
    <row r="28" spans="1:5" x14ac:dyDescent="0.25">
      <c r="A28" s="120">
        <v>3</v>
      </c>
      <c r="B28" s="200" t="s">
        <v>16</v>
      </c>
      <c r="C28" s="187" t="s">
        <v>171</v>
      </c>
      <c r="D28" s="187">
        <f>(250+250)*0.9</f>
        <v>450</v>
      </c>
      <c r="E28" s="214">
        <v>305.39999999999998</v>
      </c>
    </row>
    <row r="29" spans="1:5" x14ac:dyDescent="0.25">
      <c r="A29" s="121"/>
      <c r="B29" s="177"/>
      <c r="C29" s="190"/>
      <c r="D29" s="190"/>
      <c r="E29" s="215"/>
    </row>
    <row r="30" spans="1:5" x14ac:dyDescent="0.25">
      <c r="A30" s="121"/>
      <c r="B30" s="177"/>
      <c r="C30" s="190"/>
      <c r="D30" s="190"/>
      <c r="E30" s="215"/>
    </row>
    <row r="31" spans="1:5" x14ac:dyDescent="0.25">
      <c r="A31" s="121"/>
      <c r="B31" s="177"/>
      <c r="C31" s="190"/>
      <c r="D31" s="190"/>
      <c r="E31" s="215"/>
    </row>
    <row r="32" spans="1:5" x14ac:dyDescent="0.25">
      <c r="A32" s="121"/>
      <c r="B32" s="177"/>
      <c r="C32" s="190"/>
      <c r="D32" s="190"/>
      <c r="E32" s="215"/>
    </row>
    <row r="33" spans="1:5" x14ac:dyDescent="0.25">
      <c r="A33" s="121"/>
      <c r="B33" s="177"/>
      <c r="C33" s="190"/>
      <c r="D33" s="190"/>
      <c r="E33" s="215"/>
    </row>
    <row r="34" spans="1:5" x14ac:dyDescent="0.25">
      <c r="A34" s="121"/>
      <c r="B34" s="177"/>
      <c r="C34" s="190"/>
      <c r="D34" s="190"/>
      <c r="E34" s="215"/>
    </row>
    <row r="35" spans="1:5" x14ac:dyDescent="0.25">
      <c r="A35" s="121"/>
      <c r="B35" s="177"/>
      <c r="C35" s="190"/>
      <c r="D35" s="190"/>
      <c r="E35" s="215"/>
    </row>
    <row r="36" spans="1:5" x14ac:dyDescent="0.25">
      <c r="A36" s="121"/>
      <c r="B36" s="177"/>
      <c r="C36" s="190"/>
      <c r="D36" s="190"/>
      <c r="E36" s="215"/>
    </row>
    <row r="37" spans="1:5" x14ac:dyDescent="0.25">
      <c r="A37" s="121"/>
      <c r="B37" s="177"/>
      <c r="C37" s="190"/>
      <c r="D37" s="190"/>
      <c r="E37" s="215"/>
    </row>
    <row r="38" spans="1:5" x14ac:dyDescent="0.25">
      <c r="A38" s="121"/>
      <c r="B38" s="177"/>
      <c r="C38" s="190"/>
      <c r="D38" s="190"/>
      <c r="E38" s="215"/>
    </row>
    <row r="39" spans="1:5" ht="15.75" thickBot="1" x14ac:dyDescent="0.3">
      <c r="A39" s="129"/>
      <c r="B39" s="196"/>
      <c r="C39" s="191"/>
      <c r="D39" s="191"/>
      <c r="E39" s="216"/>
    </row>
    <row r="40" spans="1:5" x14ac:dyDescent="0.25">
      <c r="A40" s="120">
        <v>4</v>
      </c>
      <c r="B40" s="200" t="s">
        <v>18</v>
      </c>
      <c r="C40" s="187" t="s">
        <v>164</v>
      </c>
      <c r="D40" s="187">
        <f>(250+250)*0.9</f>
        <v>450</v>
      </c>
      <c r="E40" s="179">
        <v>372.4</v>
      </c>
    </row>
    <row r="41" spans="1:5" x14ac:dyDescent="0.25">
      <c r="A41" s="121"/>
      <c r="B41" s="177"/>
      <c r="C41" s="190"/>
      <c r="D41" s="190"/>
      <c r="E41" s="180"/>
    </row>
    <row r="42" spans="1:5" x14ac:dyDescent="0.25">
      <c r="A42" s="121"/>
      <c r="B42" s="177"/>
      <c r="C42" s="190"/>
      <c r="D42" s="190"/>
      <c r="E42" s="180"/>
    </row>
    <row r="43" spans="1:5" x14ac:dyDescent="0.25">
      <c r="A43" s="121"/>
      <c r="B43" s="177"/>
      <c r="C43" s="190"/>
      <c r="D43" s="190"/>
      <c r="E43" s="180"/>
    </row>
    <row r="44" spans="1:5" x14ac:dyDescent="0.25">
      <c r="A44" s="121"/>
      <c r="B44" s="177"/>
      <c r="C44" s="190"/>
      <c r="D44" s="190"/>
      <c r="E44" s="180"/>
    </row>
    <row r="45" spans="1:5" x14ac:dyDescent="0.25">
      <c r="A45" s="121"/>
      <c r="B45" s="177"/>
      <c r="C45" s="190"/>
      <c r="D45" s="190"/>
      <c r="E45" s="180"/>
    </row>
    <row r="46" spans="1:5" x14ac:dyDescent="0.25">
      <c r="A46" s="121"/>
      <c r="B46" s="177"/>
      <c r="C46" s="190"/>
      <c r="D46" s="190"/>
      <c r="E46" s="180"/>
    </row>
    <row r="47" spans="1:5" ht="15.75" thickBot="1" x14ac:dyDescent="0.3">
      <c r="A47" s="129"/>
      <c r="B47" s="196"/>
      <c r="C47" s="191"/>
      <c r="D47" s="191"/>
      <c r="E47" s="199"/>
    </row>
    <row r="48" spans="1:5" x14ac:dyDescent="0.25">
      <c r="A48" s="120">
        <v>5</v>
      </c>
      <c r="B48" s="200" t="s">
        <v>20</v>
      </c>
      <c r="C48" s="197" t="s">
        <v>17</v>
      </c>
      <c r="D48" s="197">
        <f>160*0.9</f>
        <v>144</v>
      </c>
      <c r="E48" s="179">
        <v>116.16</v>
      </c>
    </row>
    <row r="49" spans="1:5" x14ac:dyDescent="0.25">
      <c r="A49" s="121"/>
      <c r="B49" s="177"/>
      <c r="C49" s="193"/>
      <c r="D49" s="193"/>
      <c r="E49" s="180"/>
    </row>
    <row r="50" spans="1:5" x14ac:dyDescent="0.25">
      <c r="A50" s="121"/>
      <c r="B50" s="177"/>
      <c r="C50" s="193"/>
      <c r="D50" s="193"/>
      <c r="E50" s="180"/>
    </row>
    <row r="51" spans="1:5" x14ac:dyDescent="0.25">
      <c r="A51" s="121"/>
      <c r="B51" s="177"/>
      <c r="C51" s="193"/>
      <c r="D51" s="193"/>
      <c r="E51" s="180"/>
    </row>
    <row r="52" spans="1:5" ht="15.75" thickBot="1" x14ac:dyDescent="0.3">
      <c r="A52" s="129"/>
      <c r="B52" s="196"/>
      <c r="C52" s="194"/>
      <c r="D52" s="194"/>
      <c r="E52" s="199"/>
    </row>
    <row r="53" spans="1:5" x14ac:dyDescent="0.25">
      <c r="A53" s="120">
        <v>6</v>
      </c>
      <c r="B53" s="200" t="s">
        <v>22</v>
      </c>
      <c r="C53" s="187" t="s">
        <v>165</v>
      </c>
      <c r="D53" s="187">
        <f>(250+160)*0.9</f>
        <v>369</v>
      </c>
      <c r="E53" s="179">
        <v>284.77</v>
      </c>
    </row>
    <row r="54" spans="1:5" x14ac:dyDescent="0.25">
      <c r="A54" s="121"/>
      <c r="B54" s="177"/>
      <c r="C54" s="190"/>
      <c r="D54" s="190"/>
      <c r="E54" s="180"/>
    </row>
    <row r="55" spans="1:5" x14ac:dyDescent="0.25">
      <c r="A55" s="121"/>
      <c r="B55" s="177"/>
      <c r="C55" s="190"/>
      <c r="D55" s="190"/>
      <c r="E55" s="180"/>
    </row>
    <row r="56" spans="1:5" x14ac:dyDescent="0.25">
      <c r="A56" s="121"/>
      <c r="B56" s="177"/>
      <c r="C56" s="190"/>
      <c r="D56" s="190"/>
      <c r="E56" s="180"/>
    </row>
    <row r="57" spans="1:5" x14ac:dyDescent="0.25">
      <c r="A57" s="121"/>
      <c r="B57" s="177"/>
      <c r="C57" s="190"/>
      <c r="D57" s="190"/>
      <c r="E57" s="180"/>
    </row>
    <row r="58" spans="1:5" x14ac:dyDescent="0.25">
      <c r="A58" s="121"/>
      <c r="B58" s="177"/>
      <c r="C58" s="190"/>
      <c r="D58" s="190"/>
      <c r="E58" s="180"/>
    </row>
    <row r="59" spans="1:5" x14ac:dyDescent="0.25">
      <c r="A59" s="121"/>
      <c r="B59" s="177"/>
      <c r="C59" s="190"/>
      <c r="D59" s="190"/>
      <c r="E59" s="180"/>
    </row>
    <row r="60" spans="1:5" ht="15.75" thickBot="1" x14ac:dyDescent="0.3">
      <c r="A60" s="129"/>
      <c r="B60" s="196"/>
      <c r="C60" s="191"/>
      <c r="D60" s="191"/>
      <c r="E60" s="199"/>
    </row>
    <row r="61" spans="1:5" x14ac:dyDescent="0.25">
      <c r="A61" s="120">
        <v>7</v>
      </c>
      <c r="B61" s="200" t="s">
        <v>23</v>
      </c>
      <c r="C61" s="187" t="s">
        <v>166</v>
      </c>
      <c r="D61" s="187">
        <f>(400+250)*0.9</f>
        <v>585</v>
      </c>
      <c r="E61" s="179">
        <v>581.45000000000005</v>
      </c>
    </row>
    <row r="62" spans="1:5" x14ac:dyDescent="0.25">
      <c r="A62" s="121"/>
      <c r="B62" s="177"/>
      <c r="C62" s="190"/>
      <c r="D62" s="190"/>
      <c r="E62" s="180"/>
    </row>
    <row r="63" spans="1:5" ht="15.75" thickBot="1" x14ac:dyDescent="0.3">
      <c r="A63" s="129"/>
      <c r="B63" s="196"/>
      <c r="C63" s="191"/>
      <c r="D63" s="191"/>
      <c r="E63" s="199"/>
    </row>
    <row r="64" spans="1:5" x14ac:dyDescent="0.25">
      <c r="A64" s="120">
        <v>8</v>
      </c>
      <c r="B64" s="200" t="s">
        <v>24</v>
      </c>
      <c r="C64" s="197" t="s">
        <v>96</v>
      </c>
      <c r="D64" s="197">
        <f>180*0.9</f>
        <v>162</v>
      </c>
      <c r="E64" s="179">
        <v>160.82</v>
      </c>
    </row>
    <row r="65" spans="1:5" ht="15.75" thickBot="1" x14ac:dyDescent="0.3">
      <c r="A65" s="129"/>
      <c r="B65" s="196"/>
      <c r="C65" s="194"/>
      <c r="D65" s="194"/>
      <c r="E65" s="199"/>
    </row>
    <row r="66" spans="1:5" x14ac:dyDescent="0.25">
      <c r="A66" s="120">
        <v>9</v>
      </c>
      <c r="B66" s="200" t="s">
        <v>25</v>
      </c>
      <c r="C66" s="197" t="s">
        <v>19</v>
      </c>
      <c r="D66" s="197">
        <f>250*0.9</f>
        <v>225</v>
      </c>
      <c r="E66" s="179">
        <v>213.02</v>
      </c>
    </row>
    <row r="67" spans="1:5" x14ac:dyDescent="0.25">
      <c r="A67" s="121"/>
      <c r="B67" s="177"/>
      <c r="C67" s="193"/>
      <c r="D67" s="193"/>
      <c r="E67" s="180"/>
    </row>
    <row r="68" spans="1:5" x14ac:dyDescent="0.25">
      <c r="A68" s="121"/>
      <c r="B68" s="177"/>
      <c r="C68" s="193"/>
      <c r="D68" s="193"/>
      <c r="E68" s="180"/>
    </row>
    <row r="69" spans="1:5" x14ac:dyDescent="0.25">
      <c r="A69" s="121"/>
      <c r="B69" s="177"/>
      <c r="C69" s="193"/>
      <c r="D69" s="193"/>
      <c r="E69" s="180"/>
    </row>
    <row r="70" spans="1:5" x14ac:dyDescent="0.25">
      <c r="A70" s="121"/>
      <c r="B70" s="177"/>
      <c r="C70" s="193"/>
      <c r="D70" s="193"/>
      <c r="E70" s="180"/>
    </row>
    <row r="71" spans="1:5" x14ac:dyDescent="0.25">
      <c r="A71" s="121"/>
      <c r="B71" s="177"/>
      <c r="C71" s="193"/>
      <c r="D71" s="193"/>
      <c r="E71" s="180"/>
    </row>
    <row r="72" spans="1:5" x14ac:dyDescent="0.25">
      <c r="A72" s="121"/>
      <c r="B72" s="177"/>
      <c r="C72" s="193"/>
      <c r="D72" s="193"/>
      <c r="E72" s="180"/>
    </row>
    <row r="73" spans="1:5" ht="15.75" thickBot="1" x14ac:dyDescent="0.3">
      <c r="A73" s="129"/>
      <c r="B73" s="196"/>
      <c r="C73" s="194"/>
      <c r="D73" s="194"/>
      <c r="E73" s="199"/>
    </row>
    <row r="74" spans="1:5" x14ac:dyDescent="0.25">
      <c r="A74" s="120">
        <v>10</v>
      </c>
      <c r="B74" s="200" t="s">
        <v>43</v>
      </c>
      <c r="C74" s="187" t="s">
        <v>167</v>
      </c>
      <c r="D74" s="187">
        <f>(160+160)*0.9</f>
        <v>288</v>
      </c>
      <c r="E74" s="179">
        <v>193.81</v>
      </c>
    </row>
    <row r="75" spans="1:5" x14ac:dyDescent="0.25">
      <c r="A75" s="121"/>
      <c r="B75" s="177"/>
      <c r="C75" s="190"/>
      <c r="D75" s="190"/>
      <c r="E75" s="180"/>
    </row>
    <row r="76" spans="1:5" x14ac:dyDescent="0.25">
      <c r="A76" s="121"/>
      <c r="B76" s="177"/>
      <c r="C76" s="190"/>
      <c r="D76" s="190"/>
      <c r="E76" s="180"/>
    </row>
    <row r="77" spans="1:5" x14ac:dyDescent="0.25">
      <c r="A77" s="121"/>
      <c r="B77" s="177"/>
      <c r="C77" s="190"/>
      <c r="D77" s="190"/>
      <c r="E77" s="180"/>
    </row>
    <row r="78" spans="1:5" x14ac:dyDescent="0.25">
      <c r="A78" s="121"/>
      <c r="B78" s="177"/>
      <c r="C78" s="190"/>
      <c r="D78" s="190"/>
      <c r="E78" s="180"/>
    </row>
    <row r="79" spans="1:5" ht="15.75" thickBot="1" x14ac:dyDescent="0.3">
      <c r="A79" s="129"/>
      <c r="B79" s="196"/>
      <c r="C79" s="191"/>
      <c r="D79" s="191"/>
      <c r="E79" s="199"/>
    </row>
    <row r="80" spans="1:5" x14ac:dyDescent="0.25">
      <c r="A80" s="120">
        <v>11</v>
      </c>
      <c r="B80" s="200" t="s">
        <v>27</v>
      </c>
      <c r="C80" s="187" t="s">
        <v>168</v>
      </c>
      <c r="D80" s="187">
        <f>(320+320)*0.9</f>
        <v>576</v>
      </c>
      <c r="E80" s="179">
        <v>415.77</v>
      </c>
    </row>
    <row r="81" spans="1:5" x14ac:dyDescent="0.25">
      <c r="A81" s="121"/>
      <c r="B81" s="177"/>
      <c r="C81" s="190"/>
      <c r="D81" s="190"/>
      <c r="E81" s="180"/>
    </row>
    <row r="82" spans="1:5" x14ac:dyDescent="0.25">
      <c r="A82" s="121"/>
      <c r="B82" s="177"/>
      <c r="C82" s="190"/>
      <c r="D82" s="190"/>
      <c r="E82" s="180"/>
    </row>
    <row r="83" spans="1:5" x14ac:dyDescent="0.25">
      <c r="A83" s="121"/>
      <c r="B83" s="177"/>
      <c r="C83" s="190"/>
      <c r="D83" s="190"/>
      <c r="E83" s="180"/>
    </row>
    <row r="84" spans="1:5" x14ac:dyDescent="0.25">
      <c r="A84" s="121"/>
      <c r="B84" s="177"/>
      <c r="C84" s="190"/>
      <c r="D84" s="190"/>
      <c r="E84" s="180"/>
    </row>
    <row r="85" spans="1:5" x14ac:dyDescent="0.25">
      <c r="A85" s="121"/>
      <c r="B85" s="177"/>
      <c r="C85" s="190"/>
      <c r="D85" s="190"/>
      <c r="E85" s="180"/>
    </row>
    <row r="86" spans="1:5" x14ac:dyDescent="0.25">
      <c r="A86" s="121"/>
      <c r="B86" s="177"/>
      <c r="C86" s="190"/>
      <c r="D86" s="190"/>
      <c r="E86" s="180"/>
    </row>
    <row r="87" spans="1:5" x14ac:dyDescent="0.25">
      <c r="A87" s="121"/>
      <c r="B87" s="177"/>
      <c r="C87" s="190"/>
      <c r="D87" s="190"/>
      <c r="E87" s="180"/>
    </row>
    <row r="88" spans="1:5" x14ac:dyDescent="0.25">
      <c r="A88" s="121"/>
      <c r="B88" s="177"/>
      <c r="C88" s="190"/>
      <c r="D88" s="190"/>
      <c r="E88" s="180"/>
    </row>
    <row r="89" spans="1:5" x14ac:dyDescent="0.25">
      <c r="A89" s="121"/>
      <c r="B89" s="177"/>
      <c r="C89" s="190"/>
      <c r="D89" s="190"/>
      <c r="E89" s="180"/>
    </row>
    <row r="90" spans="1:5" x14ac:dyDescent="0.25">
      <c r="A90" s="121"/>
      <c r="B90" s="177"/>
      <c r="C90" s="190"/>
      <c r="D90" s="190"/>
      <c r="E90" s="180"/>
    </row>
    <row r="91" spans="1:5" ht="15.75" thickBot="1" x14ac:dyDescent="0.3">
      <c r="A91" s="129"/>
      <c r="B91" s="196"/>
      <c r="C91" s="191"/>
      <c r="D91" s="191"/>
      <c r="E91" s="199"/>
    </row>
    <row r="92" spans="1:5" x14ac:dyDescent="0.25">
      <c r="A92" s="120">
        <v>12</v>
      </c>
      <c r="B92" s="200" t="s">
        <v>59</v>
      </c>
      <c r="C92" s="197" t="s">
        <v>17</v>
      </c>
      <c r="D92" s="197">
        <f>160*0.9</f>
        <v>144</v>
      </c>
      <c r="E92" s="179">
        <v>128.6</v>
      </c>
    </row>
    <row r="93" spans="1:5" x14ac:dyDescent="0.25">
      <c r="A93" s="121"/>
      <c r="B93" s="177"/>
      <c r="C93" s="193"/>
      <c r="D93" s="193"/>
      <c r="E93" s="180"/>
    </row>
    <row r="94" spans="1:5" x14ac:dyDescent="0.25">
      <c r="A94" s="121"/>
      <c r="B94" s="177"/>
      <c r="C94" s="193"/>
      <c r="D94" s="193"/>
      <c r="E94" s="180"/>
    </row>
    <row r="95" spans="1:5" x14ac:dyDescent="0.25">
      <c r="A95" s="121"/>
      <c r="B95" s="177"/>
      <c r="C95" s="193"/>
      <c r="D95" s="193"/>
      <c r="E95" s="180"/>
    </row>
    <row r="96" spans="1:5" ht="15.75" thickBot="1" x14ac:dyDescent="0.3">
      <c r="A96" s="129"/>
      <c r="B96" s="196"/>
      <c r="C96" s="194"/>
      <c r="D96" s="194"/>
      <c r="E96" s="199"/>
    </row>
    <row r="97" spans="1:5" x14ac:dyDescent="0.25">
      <c r="A97" s="120">
        <v>13</v>
      </c>
      <c r="B97" s="200" t="s">
        <v>29</v>
      </c>
      <c r="C97" s="187" t="s">
        <v>167</v>
      </c>
      <c r="D97" s="187">
        <f>(160+160)*0.9</f>
        <v>288</v>
      </c>
      <c r="E97" s="179">
        <v>268.45</v>
      </c>
    </row>
    <row r="98" spans="1:5" x14ac:dyDescent="0.25">
      <c r="A98" s="121"/>
      <c r="B98" s="177"/>
      <c r="C98" s="190"/>
      <c r="D98" s="190"/>
      <c r="E98" s="180"/>
    </row>
    <row r="99" spans="1:5" x14ac:dyDescent="0.25">
      <c r="A99" s="121"/>
      <c r="B99" s="177"/>
      <c r="C99" s="190"/>
      <c r="D99" s="190"/>
      <c r="E99" s="180"/>
    </row>
    <row r="100" spans="1:5" x14ac:dyDescent="0.25">
      <c r="A100" s="121"/>
      <c r="B100" s="177"/>
      <c r="C100" s="190"/>
      <c r="D100" s="190"/>
      <c r="E100" s="180"/>
    </row>
    <row r="101" spans="1:5" x14ac:dyDescent="0.25">
      <c r="A101" s="121"/>
      <c r="B101" s="177"/>
      <c r="C101" s="190"/>
      <c r="D101" s="190"/>
      <c r="E101" s="180"/>
    </row>
    <row r="102" spans="1:5" ht="15.75" thickBot="1" x14ac:dyDescent="0.3">
      <c r="A102" s="129"/>
      <c r="B102" s="196"/>
      <c r="C102" s="191"/>
      <c r="D102" s="191"/>
      <c r="E102" s="199"/>
    </row>
    <row r="103" spans="1:5" x14ac:dyDescent="0.25">
      <c r="A103" s="120">
        <v>14</v>
      </c>
      <c r="B103" s="200" t="s">
        <v>30</v>
      </c>
      <c r="C103" s="187" t="s">
        <v>167</v>
      </c>
      <c r="D103" s="187">
        <f>(160+160)*0.9</f>
        <v>288</v>
      </c>
      <c r="E103" s="179">
        <v>263.70999999999998</v>
      </c>
    </row>
    <row r="104" spans="1:5" x14ac:dyDescent="0.25">
      <c r="A104" s="121"/>
      <c r="B104" s="177"/>
      <c r="C104" s="190"/>
      <c r="D104" s="190"/>
      <c r="E104" s="180"/>
    </row>
    <row r="105" spans="1:5" x14ac:dyDescent="0.25">
      <c r="A105" s="121"/>
      <c r="B105" s="177"/>
      <c r="C105" s="190"/>
      <c r="D105" s="190"/>
      <c r="E105" s="180"/>
    </row>
    <row r="106" spans="1:5" ht="15.75" thickBot="1" x14ac:dyDescent="0.3">
      <c r="A106" s="129"/>
      <c r="B106" s="196"/>
      <c r="C106" s="191"/>
      <c r="D106" s="191"/>
      <c r="E106" s="199"/>
    </row>
    <row r="107" spans="1:5" x14ac:dyDescent="0.25">
      <c r="A107" s="120">
        <v>15</v>
      </c>
      <c r="B107" s="232" t="s">
        <v>33</v>
      </c>
      <c r="C107" s="197" t="s">
        <v>45</v>
      </c>
      <c r="D107" s="197">
        <f>100*0.9</f>
        <v>90</v>
      </c>
      <c r="E107" s="179">
        <v>74.010000000000005</v>
      </c>
    </row>
    <row r="108" spans="1:5" ht="15.75" thickBot="1" x14ac:dyDescent="0.3">
      <c r="A108" s="129"/>
      <c r="B108" s="240"/>
      <c r="C108" s="194"/>
      <c r="D108" s="194"/>
      <c r="E108" s="199"/>
    </row>
    <row r="109" spans="1:5" x14ac:dyDescent="0.25">
      <c r="A109" s="120">
        <v>16</v>
      </c>
      <c r="B109" s="232" t="s">
        <v>60</v>
      </c>
      <c r="C109" s="187" t="s">
        <v>167</v>
      </c>
      <c r="D109" s="187">
        <f>(160+160)*0.9</f>
        <v>288</v>
      </c>
      <c r="E109" s="179">
        <v>281.8</v>
      </c>
    </row>
    <row r="110" spans="1:5" x14ac:dyDescent="0.25">
      <c r="A110" s="121"/>
      <c r="B110" s="233"/>
      <c r="C110" s="190"/>
      <c r="D110" s="190"/>
      <c r="E110" s="180"/>
    </row>
    <row r="111" spans="1:5" x14ac:dyDescent="0.25">
      <c r="A111" s="121"/>
      <c r="B111" s="233"/>
      <c r="C111" s="190"/>
      <c r="D111" s="190"/>
      <c r="E111" s="180"/>
    </row>
    <row r="112" spans="1:5" ht="15.75" thickBot="1" x14ac:dyDescent="0.3">
      <c r="A112" s="129"/>
      <c r="B112" s="240"/>
      <c r="C112" s="191"/>
      <c r="D112" s="191"/>
      <c r="E112" s="199"/>
    </row>
    <row r="113" spans="1:5" ht="18.75" customHeight="1" x14ac:dyDescent="0.25">
      <c r="A113" s="231">
        <v>17</v>
      </c>
      <c r="B113" s="232" t="s">
        <v>61</v>
      </c>
      <c r="C113" s="197" t="s">
        <v>17</v>
      </c>
      <c r="D113" s="197">
        <f>160*0.9</f>
        <v>144</v>
      </c>
      <c r="E113" s="227">
        <v>107.27</v>
      </c>
    </row>
    <row r="114" spans="1:5" ht="15.75" thickBot="1" x14ac:dyDescent="0.3">
      <c r="A114" s="239"/>
      <c r="B114" s="240"/>
      <c r="C114" s="194"/>
      <c r="D114" s="194"/>
      <c r="E114" s="230"/>
    </row>
    <row r="115" spans="1:5" x14ac:dyDescent="0.25">
      <c r="A115" s="120">
        <v>18</v>
      </c>
      <c r="B115" s="200" t="s">
        <v>64</v>
      </c>
      <c r="C115" s="187" t="s">
        <v>35</v>
      </c>
      <c r="D115" s="187">
        <f>400*0.9</f>
        <v>360</v>
      </c>
      <c r="E115" s="179">
        <v>217.83</v>
      </c>
    </row>
    <row r="116" spans="1:5" x14ac:dyDescent="0.25">
      <c r="A116" s="121"/>
      <c r="B116" s="177"/>
      <c r="C116" s="190"/>
      <c r="D116" s="190"/>
      <c r="E116" s="180"/>
    </row>
    <row r="117" spans="1:5" x14ac:dyDescent="0.25">
      <c r="A117" s="121"/>
      <c r="B117" s="177"/>
      <c r="C117" s="190"/>
      <c r="D117" s="190"/>
      <c r="E117" s="180"/>
    </row>
    <row r="118" spans="1:5" x14ac:dyDescent="0.25">
      <c r="A118" s="121"/>
      <c r="B118" s="177"/>
      <c r="C118" s="190"/>
      <c r="D118" s="190"/>
      <c r="E118" s="180"/>
    </row>
    <row r="119" spans="1:5" x14ac:dyDescent="0.25">
      <c r="A119" s="121"/>
      <c r="B119" s="177"/>
      <c r="C119" s="190"/>
      <c r="D119" s="190"/>
      <c r="E119" s="180"/>
    </row>
    <row r="120" spans="1:5" x14ac:dyDescent="0.25">
      <c r="A120" s="121"/>
      <c r="B120" s="177"/>
      <c r="C120" s="190"/>
      <c r="D120" s="190"/>
      <c r="E120" s="180"/>
    </row>
    <row r="121" spans="1:5" x14ac:dyDescent="0.25">
      <c r="A121" s="121"/>
      <c r="B121" s="177"/>
      <c r="C121" s="190"/>
      <c r="D121" s="190"/>
      <c r="E121" s="180"/>
    </row>
    <row r="122" spans="1:5" x14ac:dyDescent="0.25">
      <c r="A122" s="121"/>
      <c r="B122" s="177"/>
      <c r="C122" s="190"/>
      <c r="D122" s="190"/>
      <c r="E122" s="180"/>
    </row>
    <row r="123" spans="1:5" x14ac:dyDescent="0.25">
      <c r="A123" s="121"/>
      <c r="B123" s="177"/>
      <c r="C123" s="190"/>
      <c r="D123" s="190"/>
      <c r="E123" s="180"/>
    </row>
    <row r="124" spans="1:5" ht="15.75" thickBot="1" x14ac:dyDescent="0.3">
      <c r="A124" s="129"/>
      <c r="B124" s="196"/>
      <c r="C124" s="191"/>
      <c r="D124" s="191"/>
      <c r="E124" s="199"/>
    </row>
    <row r="125" spans="1:5" ht="18.75" customHeight="1" x14ac:dyDescent="0.25">
      <c r="A125" s="231">
        <v>19</v>
      </c>
      <c r="B125" s="232" t="s">
        <v>65</v>
      </c>
      <c r="C125" s="187" t="s">
        <v>169</v>
      </c>
      <c r="D125" s="187">
        <f>(400+400)*0.9</f>
        <v>720</v>
      </c>
      <c r="E125" s="227">
        <v>622.73</v>
      </c>
    </row>
    <row r="126" spans="1:5" ht="15.75" thickBot="1" x14ac:dyDescent="0.3">
      <c r="A126" s="239"/>
      <c r="B126" s="240"/>
      <c r="C126" s="191"/>
      <c r="D126" s="191"/>
      <c r="E126" s="230"/>
    </row>
    <row r="127" spans="1:5" ht="18.75" customHeight="1" x14ac:dyDescent="0.25">
      <c r="A127" s="231">
        <v>20</v>
      </c>
      <c r="B127" s="232" t="s">
        <v>67</v>
      </c>
      <c r="C127" s="197" t="s">
        <v>45</v>
      </c>
      <c r="D127" s="197">
        <v>90</v>
      </c>
      <c r="E127" s="227">
        <v>79.930000000000007</v>
      </c>
    </row>
    <row r="128" spans="1:5" ht="15.75" thickBot="1" x14ac:dyDescent="0.3">
      <c r="A128" s="239"/>
      <c r="B128" s="240"/>
      <c r="C128" s="194"/>
      <c r="D128" s="194"/>
      <c r="E128" s="230"/>
    </row>
    <row r="129" spans="1:5" ht="18.75" customHeight="1" x14ac:dyDescent="0.25">
      <c r="A129" s="231">
        <v>21</v>
      </c>
      <c r="B129" s="232" t="s">
        <v>104</v>
      </c>
      <c r="C129" s="197" t="s">
        <v>17</v>
      </c>
      <c r="D129" s="197">
        <f>160*0.9</f>
        <v>144</v>
      </c>
      <c r="E129" s="227">
        <v>142.22</v>
      </c>
    </row>
    <row r="130" spans="1:5" ht="15.75" thickBot="1" x14ac:dyDescent="0.3">
      <c r="A130" s="239"/>
      <c r="B130" s="240"/>
      <c r="C130" s="194"/>
      <c r="D130" s="194"/>
      <c r="E130" s="230"/>
    </row>
    <row r="131" spans="1:5" ht="18.75" customHeight="1" x14ac:dyDescent="0.25">
      <c r="A131" s="231">
        <v>22</v>
      </c>
      <c r="B131" s="232" t="s">
        <v>170</v>
      </c>
      <c r="C131" s="197" t="s">
        <v>14</v>
      </c>
      <c r="D131" s="197">
        <f>630*0.9</f>
        <v>567</v>
      </c>
      <c r="E131" s="227">
        <v>565.22</v>
      </c>
    </row>
    <row r="132" spans="1:5" ht="15.75" thickBot="1" x14ac:dyDescent="0.3">
      <c r="A132" s="239"/>
      <c r="B132" s="240"/>
      <c r="C132" s="194"/>
      <c r="D132" s="194"/>
      <c r="E132" s="230"/>
    </row>
    <row r="133" spans="1:5" x14ac:dyDescent="0.25">
      <c r="A133" s="231">
        <v>23</v>
      </c>
      <c r="B133" s="232" t="s">
        <v>68</v>
      </c>
      <c r="C133" s="187" t="s">
        <v>19</v>
      </c>
      <c r="D133" s="187">
        <v>225</v>
      </c>
      <c r="E133" s="227">
        <v>224.41</v>
      </c>
    </row>
    <row r="134" spans="1:5" ht="15.75" thickBot="1" x14ac:dyDescent="0.3">
      <c r="A134" s="239"/>
      <c r="B134" s="240"/>
      <c r="C134" s="191"/>
      <c r="D134" s="191"/>
      <c r="E134" s="230"/>
    </row>
    <row r="135" spans="1:5" x14ac:dyDescent="0.25">
      <c r="A135" s="231">
        <v>24</v>
      </c>
      <c r="B135" s="232" t="s">
        <v>69</v>
      </c>
      <c r="C135" s="197" t="s">
        <v>45</v>
      </c>
      <c r="D135" s="197">
        <v>90</v>
      </c>
      <c r="E135" s="227">
        <v>87.16</v>
      </c>
    </row>
    <row r="136" spans="1:5" ht="15.75" thickBot="1" x14ac:dyDescent="0.3">
      <c r="A136" s="239"/>
      <c r="B136" s="240"/>
      <c r="C136" s="194"/>
      <c r="D136" s="194"/>
      <c r="E136" s="230"/>
    </row>
    <row r="137" spans="1:5" x14ac:dyDescent="0.25">
      <c r="A137" s="231">
        <v>25</v>
      </c>
      <c r="B137" s="232" t="s">
        <v>63</v>
      </c>
      <c r="C137" s="187" t="s">
        <v>169</v>
      </c>
      <c r="D137" s="197">
        <v>720</v>
      </c>
      <c r="E137" s="227">
        <v>702.23</v>
      </c>
    </row>
    <row r="138" spans="1:5" ht="15.75" thickBot="1" x14ac:dyDescent="0.3">
      <c r="A138" s="239"/>
      <c r="B138" s="240"/>
      <c r="C138" s="191"/>
      <c r="D138" s="194"/>
      <c r="E138" s="230"/>
    </row>
    <row r="139" spans="1:5" x14ac:dyDescent="0.25">
      <c r="A139" s="231">
        <v>26</v>
      </c>
      <c r="B139" s="232" t="s">
        <v>70</v>
      </c>
      <c r="C139" s="197" t="s">
        <v>14</v>
      </c>
      <c r="D139" s="197">
        <v>567</v>
      </c>
      <c r="E139" s="227">
        <v>564.04</v>
      </c>
    </row>
    <row r="140" spans="1:5" ht="15.75" thickBot="1" x14ac:dyDescent="0.3">
      <c r="A140" s="239"/>
      <c r="B140" s="240"/>
      <c r="C140" s="194"/>
      <c r="D140" s="194"/>
      <c r="E140" s="230"/>
    </row>
    <row r="141" spans="1:5" x14ac:dyDescent="0.25">
      <c r="A141" s="231">
        <v>27</v>
      </c>
      <c r="B141" s="232" t="s">
        <v>106</v>
      </c>
      <c r="C141" s="197" t="s">
        <v>17</v>
      </c>
      <c r="D141" s="197">
        <v>144</v>
      </c>
      <c r="E141" s="227">
        <v>123.86</v>
      </c>
    </row>
    <row r="142" spans="1:5" ht="15.75" thickBot="1" x14ac:dyDescent="0.3">
      <c r="A142" s="239"/>
      <c r="B142" s="240"/>
      <c r="C142" s="194"/>
      <c r="D142" s="194"/>
      <c r="E142" s="230"/>
    </row>
  </sheetData>
  <sheetProtection formatCells="0" formatColumns="0" formatRows="0" insertRows="0"/>
  <mergeCells count="141">
    <mergeCell ref="E53:E60"/>
    <mergeCell ref="E48:E52"/>
    <mergeCell ref="E40:E47"/>
    <mergeCell ref="E28:E39"/>
    <mergeCell ref="E21:E27"/>
    <mergeCell ref="E12:E20"/>
    <mergeCell ref="E8:E11"/>
    <mergeCell ref="A141:A142"/>
    <mergeCell ref="B141:B142"/>
    <mergeCell ref="C141:C142"/>
    <mergeCell ref="D141:D142"/>
    <mergeCell ref="E141:E142"/>
    <mergeCell ref="E107:E108"/>
    <mergeCell ref="E103:E106"/>
    <mergeCell ref="E97:E102"/>
    <mergeCell ref="E92:E96"/>
    <mergeCell ref="E80:E91"/>
    <mergeCell ref="E74:E79"/>
    <mergeCell ref="E66:E73"/>
    <mergeCell ref="E64:E65"/>
    <mergeCell ref="E61:E63"/>
    <mergeCell ref="D115:D124"/>
    <mergeCell ref="D125:D126"/>
    <mergeCell ref="E131:E132"/>
    <mergeCell ref="E129:E130"/>
    <mergeCell ref="E127:E128"/>
    <mergeCell ref="E125:E126"/>
    <mergeCell ref="E115:E124"/>
    <mergeCell ref="E113:E114"/>
    <mergeCell ref="E109:E112"/>
    <mergeCell ref="D127:D128"/>
    <mergeCell ref="A131:A132"/>
    <mergeCell ref="B131:B132"/>
    <mergeCell ref="C131:C132"/>
    <mergeCell ref="A129:A130"/>
    <mergeCell ref="B129:B130"/>
    <mergeCell ref="C129:C130"/>
    <mergeCell ref="D129:D130"/>
    <mergeCell ref="D131:D132"/>
    <mergeCell ref="A125:A126"/>
    <mergeCell ref="B125:B126"/>
    <mergeCell ref="C125:C126"/>
    <mergeCell ref="A115:A124"/>
    <mergeCell ref="B115:B124"/>
    <mergeCell ref="C115:C124"/>
    <mergeCell ref="A127:A128"/>
    <mergeCell ref="B127:B128"/>
    <mergeCell ref="C127:C128"/>
    <mergeCell ref="C109:C112"/>
    <mergeCell ref="A28:A39"/>
    <mergeCell ref="B28:B39"/>
    <mergeCell ref="A113:A114"/>
    <mergeCell ref="B113:B114"/>
    <mergeCell ref="A109:A112"/>
    <mergeCell ref="B109:B112"/>
    <mergeCell ref="C113:C114"/>
    <mergeCell ref="D74:D79"/>
    <mergeCell ref="D28:D39"/>
    <mergeCell ref="D40:D47"/>
    <mergeCell ref="D48:D52"/>
    <mergeCell ref="D53:D60"/>
    <mergeCell ref="D61:D63"/>
    <mergeCell ref="D64:D65"/>
    <mergeCell ref="D66:D73"/>
    <mergeCell ref="D80:D91"/>
    <mergeCell ref="D92:D96"/>
    <mergeCell ref="D97:D102"/>
    <mergeCell ref="D103:D106"/>
    <mergeCell ref="D107:D108"/>
    <mergeCell ref="D109:D112"/>
    <mergeCell ref="D113:D114"/>
    <mergeCell ref="A97:A102"/>
    <mergeCell ref="B97:B102"/>
    <mergeCell ref="C97:C102"/>
    <mergeCell ref="A92:A96"/>
    <mergeCell ref="B92:B96"/>
    <mergeCell ref="C92:C96"/>
    <mergeCell ref="A107:A108"/>
    <mergeCell ref="B107:B108"/>
    <mergeCell ref="C107:C108"/>
    <mergeCell ref="A103:A106"/>
    <mergeCell ref="B103:B106"/>
    <mergeCell ref="C103:C106"/>
    <mergeCell ref="A64:A65"/>
    <mergeCell ref="B64:B65"/>
    <mergeCell ref="C64:C65"/>
    <mergeCell ref="A61:A63"/>
    <mergeCell ref="B61:B63"/>
    <mergeCell ref="C61:C63"/>
    <mergeCell ref="A80:A91"/>
    <mergeCell ref="B80:B91"/>
    <mergeCell ref="C80:C91"/>
    <mergeCell ref="A74:A79"/>
    <mergeCell ref="B74:B79"/>
    <mergeCell ref="C74:C79"/>
    <mergeCell ref="C66:C73"/>
    <mergeCell ref="A66:A73"/>
    <mergeCell ref="B66:B73"/>
    <mergeCell ref="A40:A47"/>
    <mergeCell ref="B40:B47"/>
    <mergeCell ref="C40:C47"/>
    <mergeCell ref="C28:C39"/>
    <mergeCell ref="A53:A60"/>
    <mergeCell ref="B53:B60"/>
    <mergeCell ref="C53:C60"/>
    <mergeCell ref="A48:A52"/>
    <mergeCell ref="B48:B52"/>
    <mergeCell ref="C48:C52"/>
    <mergeCell ref="A8:A11"/>
    <mergeCell ref="B8:B11"/>
    <mergeCell ref="C8:C11"/>
    <mergeCell ref="B2:D3"/>
    <mergeCell ref="D8:D11"/>
    <mergeCell ref="A21:A27"/>
    <mergeCell ref="B21:B27"/>
    <mergeCell ref="C21:C27"/>
    <mergeCell ref="A12:A20"/>
    <mergeCell ref="B12:B20"/>
    <mergeCell ref="C12:C20"/>
    <mergeCell ref="D12:D20"/>
    <mergeCell ref="D21:D27"/>
    <mergeCell ref="E133:E134"/>
    <mergeCell ref="A135:A136"/>
    <mergeCell ref="B135:B136"/>
    <mergeCell ref="C135:C136"/>
    <mergeCell ref="D135:D136"/>
    <mergeCell ref="E135:E136"/>
    <mergeCell ref="A133:A134"/>
    <mergeCell ref="B133:B134"/>
    <mergeCell ref="C133:C134"/>
    <mergeCell ref="D133:D134"/>
    <mergeCell ref="E137:E138"/>
    <mergeCell ref="A139:A140"/>
    <mergeCell ref="B139:B140"/>
    <mergeCell ref="C139:C140"/>
    <mergeCell ref="D139:D140"/>
    <mergeCell ref="E139:E140"/>
    <mergeCell ref="A137:A138"/>
    <mergeCell ref="B137:B138"/>
    <mergeCell ref="C137:C138"/>
    <mergeCell ref="D137:D138"/>
  </mergeCells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4" zoomScale="70" zoomScaleNormal="70" workbookViewId="0">
      <selection activeCell="E35" sqref="E35"/>
    </sheetView>
  </sheetViews>
  <sheetFormatPr defaultRowHeight="15" x14ac:dyDescent="0.25"/>
  <sheetData>
    <row r="1" spans="1:5" ht="15.75" thickBot="1" x14ac:dyDescent="0.3">
      <c r="A1" s="1"/>
      <c r="B1" s="1"/>
      <c r="C1" s="1"/>
      <c r="D1" s="1"/>
    </row>
    <row r="2" spans="1:5" x14ac:dyDescent="0.25">
      <c r="A2" s="1"/>
      <c r="B2" s="285" t="s">
        <v>254</v>
      </c>
      <c r="C2" s="286"/>
      <c r="D2" s="287"/>
    </row>
    <row r="3" spans="1:5" ht="24" customHeight="1" thickBot="1" x14ac:dyDescent="0.3">
      <c r="A3" s="1"/>
      <c r="B3" s="288"/>
      <c r="C3" s="289"/>
      <c r="D3" s="290"/>
    </row>
    <row r="4" spans="1:5" ht="20.25" x14ac:dyDescent="0.25">
      <c r="A4" s="1"/>
      <c r="B4" s="5"/>
      <c r="C4" s="5"/>
      <c r="D4" s="5"/>
    </row>
    <row r="5" spans="1:5" ht="20.25" x14ac:dyDescent="0.25">
      <c r="A5" s="1"/>
      <c r="B5" s="5"/>
      <c r="C5" s="5"/>
      <c r="D5" s="5"/>
    </row>
    <row r="6" spans="1:5" ht="20.25" x14ac:dyDescent="0.25">
      <c r="A6" s="1"/>
      <c r="B6" s="5"/>
      <c r="C6" s="5"/>
      <c r="D6" s="5"/>
    </row>
    <row r="7" spans="1:5" ht="15.75" thickBot="1" x14ac:dyDescent="0.3">
      <c r="A7" s="1"/>
      <c r="B7" s="1"/>
      <c r="C7" s="1"/>
      <c r="D7" s="1"/>
    </row>
    <row r="8" spans="1:5" x14ac:dyDescent="0.25">
      <c r="A8" s="144" t="s">
        <v>0</v>
      </c>
      <c r="B8" s="147" t="s">
        <v>11</v>
      </c>
      <c r="C8" s="150" t="s">
        <v>13</v>
      </c>
      <c r="D8" s="150" t="s">
        <v>230</v>
      </c>
      <c r="E8" s="154" t="s">
        <v>229</v>
      </c>
    </row>
    <row r="9" spans="1:5" x14ac:dyDescent="0.25">
      <c r="A9" s="145"/>
      <c r="B9" s="148"/>
      <c r="C9" s="151"/>
      <c r="D9" s="151"/>
      <c r="E9" s="155"/>
    </row>
    <row r="10" spans="1:5" x14ac:dyDescent="0.25">
      <c r="A10" s="145"/>
      <c r="B10" s="148"/>
      <c r="C10" s="151"/>
      <c r="D10" s="151"/>
      <c r="E10" s="155"/>
    </row>
    <row r="11" spans="1:5" ht="15.75" thickBot="1" x14ac:dyDescent="0.3">
      <c r="A11" s="146"/>
      <c r="B11" s="149"/>
      <c r="C11" s="152"/>
      <c r="D11" s="152"/>
      <c r="E11" s="156"/>
    </row>
    <row r="12" spans="1:5" x14ac:dyDescent="0.25">
      <c r="A12" s="142">
        <v>1</v>
      </c>
      <c r="B12" s="175" t="s">
        <v>41</v>
      </c>
      <c r="C12" s="175" t="s">
        <v>17</v>
      </c>
      <c r="D12" s="187">
        <v>144</v>
      </c>
      <c r="E12" s="179">
        <v>87.53</v>
      </c>
    </row>
    <row r="13" spans="1:5" x14ac:dyDescent="0.25">
      <c r="A13" s="133"/>
      <c r="B13" s="188"/>
      <c r="C13" s="188"/>
      <c r="D13" s="190"/>
      <c r="E13" s="284"/>
    </row>
    <row r="14" spans="1:5" x14ac:dyDescent="0.25">
      <c r="A14" s="133"/>
      <c r="B14" s="188"/>
      <c r="C14" s="188"/>
      <c r="D14" s="190"/>
      <c r="E14" s="284"/>
    </row>
    <row r="15" spans="1:5" x14ac:dyDescent="0.25">
      <c r="A15" s="133"/>
      <c r="B15" s="188"/>
      <c r="C15" s="188"/>
      <c r="D15" s="190"/>
      <c r="E15" s="284"/>
    </row>
    <row r="16" spans="1:5" x14ac:dyDescent="0.25">
      <c r="A16" s="133"/>
      <c r="B16" s="188"/>
      <c r="C16" s="188"/>
      <c r="D16" s="190"/>
      <c r="E16" s="284"/>
    </row>
    <row r="17" spans="1:5" ht="15.75" thickBot="1" x14ac:dyDescent="0.3">
      <c r="A17" s="134"/>
      <c r="B17" s="176"/>
      <c r="C17" s="176"/>
      <c r="D17" s="188"/>
      <c r="E17" s="180"/>
    </row>
    <row r="18" spans="1:5" x14ac:dyDescent="0.25">
      <c r="A18" s="120">
        <v>2</v>
      </c>
      <c r="B18" s="200" t="s">
        <v>39</v>
      </c>
      <c r="C18" s="192" t="s">
        <v>17</v>
      </c>
      <c r="D18" s="192">
        <v>144</v>
      </c>
      <c r="E18" s="179">
        <v>78.180000000000007</v>
      </c>
    </row>
    <row r="19" spans="1:5" x14ac:dyDescent="0.25">
      <c r="A19" s="121"/>
      <c r="B19" s="177"/>
      <c r="C19" s="193"/>
      <c r="D19" s="193"/>
      <c r="E19" s="180"/>
    </row>
    <row r="20" spans="1:5" ht="15.75" thickBot="1" x14ac:dyDescent="0.3">
      <c r="A20" s="121"/>
      <c r="B20" s="177"/>
      <c r="C20" s="193"/>
      <c r="D20" s="193"/>
      <c r="E20" s="180"/>
    </row>
    <row r="21" spans="1:5" ht="15" customHeight="1" x14ac:dyDescent="0.25">
      <c r="A21" s="281">
        <v>3</v>
      </c>
      <c r="B21" s="187" t="s">
        <v>16</v>
      </c>
      <c r="C21" s="187" t="s">
        <v>45</v>
      </c>
      <c r="D21" s="187">
        <v>90</v>
      </c>
      <c r="E21" s="227">
        <v>69.41</v>
      </c>
    </row>
    <row r="22" spans="1:5" ht="15" customHeight="1" x14ac:dyDescent="0.25">
      <c r="A22" s="282"/>
      <c r="B22" s="190"/>
      <c r="C22" s="190"/>
      <c r="D22" s="190"/>
      <c r="E22" s="228"/>
    </row>
    <row r="23" spans="1:5" ht="15.75" customHeight="1" x14ac:dyDescent="0.25">
      <c r="A23" s="282"/>
      <c r="B23" s="190"/>
      <c r="C23" s="190"/>
      <c r="D23" s="190"/>
      <c r="E23" s="228"/>
    </row>
    <row r="24" spans="1:5" ht="15" customHeight="1" x14ac:dyDescent="0.25">
      <c r="A24" s="282"/>
      <c r="B24" s="190"/>
      <c r="C24" s="190"/>
      <c r="D24" s="190"/>
      <c r="E24" s="228"/>
    </row>
    <row r="25" spans="1:5" ht="15" customHeight="1" x14ac:dyDescent="0.25">
      <c r="A25" s="282"/>
      <c r="B25" s="190"/>
      <c r="C25" s="190"/>
      <c r="D25" s="190"/>
      <c r="E25" s="228"/>
    </row>
    <row r="26" spans="1:5" ht="15.75" customHeight="1" thickBot="1" x14ac:dyDescent="0.3">
      <c r="A26" s="283"/>
      <c r="B26" s="191"/>
      <c r="C26" s="191"/>
      <c r="D26" s="191"/>
      <c r="E26" s="230"/>
    </row>
    <row r="27" spans="1:5" x14ac:dyDescent="0.25">
      <c r="A27" s="198">
        <v>4</v>
      </c>
      <c r="B27" s="195" t="s">
        <v>18</v>
      </c>
      <c r="C27" s="197" t="s">
        <v>45</v>
      </c>
      <c r="D27" s="197">
        <v>90</v>
      </c>
      <c r="E27" s="179">
        <v>74.099999999999994</v>
      </c>
    </row>
    <row r="28" spans="1:5" x14ac:dyDescent="0.25">
      <c r="A28" s="121"/>
      <c r="B28" s="177"/>
      <c r="C28" s="193"/>
      <c r="D28" s="193"/>
      <c r="E28" s="180"/>
    </row>
    <row r="29" spans="1:5" x14ac:dyDescent="0.25">
      <c r="A29" s="121"/>
      <c r="B29" s="177"/>
      <c r="C29" s="193"/>
      <c r="D29" s="193"/>
      <c r="E29" s="180"/>
    </row>
    <row r="30" spans="1:5" ht="15.75" thickBot="1" x14ac:dyDescent="0.3">
      <c r="A30" s="129"/>
      <c r="B30" s="196"/>
      <c r="C30" s="194"/>
      <c r="D30" s="194"/>
      <c r="E30" s="199"/>
    </row>
    <row r="31" spans="1:5" x14ac:dyDescent="0.25">
      <c r="A31" s="198">
        <v>5</v>
      </c>
      <c r="B31" s="187" t="s">
        <v>279</v>
      </c>
      <c r="C31" s="197" t="s">
        <v>19</v>
      </c>
      <c r="D31" s="197">
        <v>225</v>
      </c>
      <c r="E31" s="179">
        <v>217.52</v>
      </c>
    </row>
    <row r="32" spans="1:5" x14ac:dyDescent="0.25">
      <c r="A32" s="121"/>
      <c r="B32" s="190"/>
      <c r="C32" s="193"/>
      <c r="D32" s="193"/>
      <c r="E32" s="180"/>
    </row>
    <row r="33" spans="1:5" x14ac:dyDescent="0.25">
      <c r="A33" s="121"/>
      <c r="B33" s="190"/>
      <c r="C33" s="193"/>
      <c r="D33" s="193"/>
      <c r="E33" s="180"/>
    </row>
    <row r="34" spans="1:5" ht="15.75" thickBot="1" x14ac:dyDescent="0.3">
      <c r="A34" s="129"/>
      <c r="B34" s="191"/>
      <c r="C34" s="194"/>
      <c r="D34" s="194"/>
      <c r="E34" s="199"/>
    </row>
  </sheetData>
  <mergeCells count="31">
    <mergeCell ref="E8:E11"/>
    <mergeCell ref="A31:A34"/>
    <mergeCell ref="B31:B34"/>
    <mergeCell ref="C31:C34"/>
    <mergeCell ref="D31:D34"/>
    <mergeCell ref="E31:E34"/>
    <mergeCell ref="B2:D3"/>
    <mergeCell ref="A8:A11"/>
    <mergeCell ref="B8:B11"/>
    <mergeCell ref="C8:C11"/>
    <mergeCell ref="D8:D11"/>
    <mergeCell ref="A18:A20"/>
    <mergeCell ref="B18:B20"/>
    <mergeCell ref="C18:C20"/>
    <mergeCell ref="D18:D20"/>
    <mergeCell ref="E18:E20"/>
    <mergeCell ref="A12:A17"/>
    <mergeCell ref="B12:B17"/>
    <mergeCell ref="C12:C17"/>
    <mergeCell ref="D12:D17"/>
    <mergeCell ref="E12:E17"/>
    <mergeCell ref="A27:A30"/>
    <mergeCell ref="B27:B30"/>
    <mergeCell ref="C27:C30"/>
    <mergeCell ref="D27:D30"/>
    <mergeCell ref="E27:E30"/>
    <mergeCell ref="A21:A26"/>
    <mergeCell ref="B21:B26"/>
    <mergeCell ref="C21:C26"/>
    <mergeCell ref="D21:D26"/>
    <mergeCell ref="E21:E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Манилы</vt:lpstr>
      <vt:lpstr>Соболево</vt:lpstr>
      <vt:lpstr>Тиличики</vt:lpstr>
      <vt:lpstr>Корф</vt:lpstr>
      <vt:lpstr>Каменское</vt:lpstr>
      <vt:lpstr>Палана</vt:lpstr>
      <vt:lpstr>Тигиль</vt:lpstr>
      <vt:lpstr>Оссора</vt:lpstr>
      <vt:lpstr>Анавгай</vt:lpstr>
      <vt:lpstr>Эссо</vt:lpstr>
      <vt:lpstr>Атласово</vt:lpstr>
      <vt:lpstr>Лазо</vt:lpstr>
      <vt:lpstr>Козыревск</vt:lpstr>
      <vt:lpstr>Никольское</vt:lpstr>
      <vt:lpstr>Долиновка</vt:lpstr>
      <vt:lpstr>Ключи</vt:lpstr>
      <vt:lpstr>У-Камчатск</vt:lpstr>
      <vt:lpstr>Слаутное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2020-05-22T02:13:32Z</dcterms:modified>
</cp:coreProperties>
</file>